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789" activeTab="0"/>
  </bookViews>
  <sheets>
    <sheet name="治験経費算出表" sheetId="1" r:id="rId1"/>
    <sheet name="臨床試験研究経費ポイント算出表" sheetId="2" r:id="rId2"/>
    <sheet name="製造販売後臨床試験研究経費ポイント算出表" sheetId="3" r:id="rId3"/>
    <sheet name="治験薬等管理経費ポイント算出表" sheetId="4" r:id="rId4"/>
    <sheet name="費目説明" sheetId="5" r:id="rId5"/>
  </sheets>
  <definedNames>
    <definedName name="_xlnm.Print_Area" localSheetId="0">'治験経費算出表'!$A$1:$K$85</definedName>
    <definedName name="_xlnm.Print_Area" localSheetId="3">'治験薬等管理経費ポイント算出表'!$A$1:$G$36</definedName>
    <definedName name="_xlnm.Print_Area" localSheetId="4">'費目説明'!$B$4:$D$17</definedName>
    <definedName name="_xlnm.Print_Area" localSheetId="1">'臨床試験研究経費ポイント算出表'!$A$1:$G$47</definedName>
    <definedName name="_xlnm.Print_Titles" localSheetId="0">'治験経費算出表'!$1:$1</definedName>
  </definedNames>
  <calcPr fullCalcOnLoad="1"/>
</workbook>
</file>

<file path=xl/sharedStrings.xml><?xml version="1.0" encoding="utf-8"?>
<sst xmlns="http://schemas.openxmlformats.org/spreadsheetml/2006/main" count="468" uniqueCount="330">
  <si>
    <t>臨床試験研究経費ポイント算出表</t>
  </si>
  <si>
    <t>治験依頼者：</t>
  </si>
  <si>
    <t>A</t>
  </si>
  <si>
    <t>C</t>
  </si>
  <si>
    <t>D</t>
  </si>
  <si>
    <t>対象疾患の重症度</t>
  </si>
  <si>
    <t>入院・外来の別</t>
  </si>
  <si>
    <t>治験薬製造承認の状況</t>
  </si>
  <si>
    <t>プラセボの使用</t>
  </si>
  <si>
    <t>併用薬の使用</t>
  </si>
  <si>
    <t>治験薬の投与経路</t>
  </si>
  <si>
    <t>治験薬の投与期間</t>
  </si>
  <si>
    <t>被験者層</t>
  </si>
  <si>
    <t>被験者の選出</t>
  </si>
  <si>
    <t>（適格＋除外基準数）</t>
  </si>
  <si>
    <t>ポイント</t>
  </si>
  <si>
    <t>要素</t>
  </si>
  <si>
    <t>Ⅰ</t>
  </si>
  <si>
    <t>Ⅱ</t>
  </si>
  <si>
    <t>Ⅲ</t>
  </si>
  <si>
    <t>ポイント数</t>
  </si>
  <si>
    <t>（ウエイト×1）</t>
  </si>
  <si>
    <t>（ウエイト×3）</t>
  </si>
  <si>
    <t>（ウエイト×5）</t>
  </si>
  <si>
    <t>他の適応に</t>
  </si>
  <si>
    <t>国内で承認</t>
  </si>
  <si>
    <t>同一適応に</t>
  </si>
  <si>
    <t>欧米で承認</t>
  </si>
  <si>
    <t>未承認</t>
  </si>
  <si>
    <t>軽症</t>
  </si>
  <si>
    <t>中等度</t>
  </si>
  <si>
    <t>重症・重篤</t>
  </si>
  <si>
    <t>外来</t>
  </si>
  <si>
    <t>入院</t>
  </si>
  <si>
    <t>ウエイト</t>
  </si>
  <si>
    <t>単盲検</t>
  </si>
  <si>
    <t>二重盲検</t>
  </si>
  <si>
    <t>使用</t>
  </si>
  <si>
    <t>同効薬でも</t>
  </si>
  <si>
    <t>不変使用可</t>
  </si>
  <si>
    <t>同効薬のみ</t>
  </si>
  <si>
    <t>禁止</t>
  </si>
  <si>
    <t>全面禁止</t>
  </si>
  <si>
    <t>内用・外用</t>
  </si>
  <si>
    <t>皮下・筋注</t>
  </si>
  <si>
    <t>静脈・特殊</t>
  </si>
  <si>
    <t>4週間以内</t>
  </si>
  <si>
    <t>5～24週</t>
  </si>
  <si>
    <t>25～49週、50週以上は、25週毎に9ポイント加算する</t>
  </si>
  <si>
    <t>成人</t>
  </si>
  <si>
    <t>小児、成人</t>
  </si>
  <si>
    <t>（高齢者、肝、腎障害等合併有）</t>
  </si>
  <si>
    <t>乳児・新生児</t>
  </si>
  <si>
    <t>19以下</t>
  </si>
  <si>
    <t>30以上</t>
  </si>
  <si>
    <t>チェックポイントの経過観察回数</t>
  </si>
  <si>
    <t>4以下</t>
  </si>
  <si>
    <t>10以上</t>
  </si>
  <si>
    <t>臨床症状観察項目数</t>
  </si>
  <si>
    <t>49以下</t>
  </si>
  <si>
    <t>100以上</t>
  </si>
  <si>
    <t>一般的臨床検査＋</t>
  </si>
  <si>
    <t>非侵襲的機能検査</t>
  </si>
  <si>
    <t>及び画像診断項目数</t>
  </si>
  <si>
    <t>侵襲的機能検査及び</t>
  </si>
  <si>
    <t>画像診断回数</t>
  </si>
  <si>
    <t>特殊検査のための検体</t>
  </si>
  <si>
    <t>採取回数</t>
  </si>
  <si>
    <t>生検回数</t>
  </si>
  <si>
    <t>　　×　　回数</t>
  </si>
  <si>
    <t>症例発表</t>
  </si>
  <si>
    <t>承認申請に使用される</t>
  </si>
  <si>
    <t>文書等の作成</t>
  </si>
  <si>
    <t>31～50枚</t>
  </si>
  <si>
    <t>51枚以上</t>
  </si>
  <si>
    <t>相の種類</t>
  </si>
  <si>
    <t>Ⅱ相・Ⅲ相</t>
  </si>
  <si>
    <t>Ⅰ相</t>
  </si>
  <si>
    <t>合計ポイント数</t>
  </si>
  <si>
    <t>１．Ｑ及びＲを除いた合計ポイント数</t>
  </si>
  <si>
    <t>症例</t>
  </si>
  <si>
    <t>依頼症例数：</t>
  </si>
  <si>
    <t>）×6,000円×症例数（</t>
  </si>
  <si>
    <t>）×6,000円</t>
  </si>
  <si>
    <t>臨床試験研究経費　　＝</t>
  </si>
  <si>
    <t>B</t>
  </si>
  <si>
    <t>C</t>
  </si>
  <si>
    <t>D</t>
  </si>
  <si>
    <t>デザイン</t>
  </si>
  <si>
    <t>オープン</t>
  </si>
  <si>
    <t>E</t>
  </si>
  <si>
    <t>F</t>
  </si>
  <si>
    <t>G</t>
  </si>
  <si>
    <t>H</t>
  </si>
  <si>
    <t>I</t>
  </si>
  <si>
    <t>J</t>
  </si>
  <si>
    <t>20～29</t>
  </si>
  <si>
    <t>K</t>
  </si>
  <si>
    <t>5～9</t>
  </si>
  <si>
    <t>L</t>
  </si>
  <si>
    <t>M</t>
  </si>
  <si>
    <t>50～99</t>
  </si>
  <si>
    <t>N</t>
  </si>
  <si>
    <t>O</t>
  </si>
  <si>
    <t>P</t>
  </si>
  <si>
    <t>Q</t>
  </si>
  <si>
    <t>R</t>
  </si>
  <si>
    <t>S</t>
  </si>
  <si>
    <t>２．Ｑ及びＲの合計ポイント数</t>
  </si>
  <si>
    <t>）　　　　　　　　　　　　＝</t>
  </si>
  <si>
    <t>　　　　　　　　　　　　　＝</t>
  </si>
  <si>
    <t>①　　＋　　②</t>
  </si>
  <si>
    <t>＝</t>
  </si>
  <si>
    <t>算出額： ①合計ポイント数の１（</t>
  </si>
  <si>
    <t>　    　　 ②合計ポイント数の２（</t>
  </si>
  <si>
    <t>（ウエイト×2）</t>
  </si>
  <si>
    <t>（ウエイト×3）</t>
  </si>
  <si>
    <t>治験薬の剤型</t>
  </si>
  <si>
    <t>内服</t>
  </si>
  <si>
    <t>外用</t>
  </si>
  <si>
    <t>注射</t>
  </si>
  <si>
    <t>調剤及び出庫回数</t>
  </si>
  <si>
    <t>単回</t>
  </si>
  <si>
    <t>5回以下</t>
  </si>
  <si>
    <t>6回以上</t>
  </si>
  <si>
    <t>保存状況</t>
  </si>
  <si>
    <t>室温</t>
  </si>
  <si>
    <t>冷所又は遮光</t>
  </si>
  <si>
    <t>冷所及び遮光</t>
  </si>
  <si>
    <t>単相か複数相か</t>
  </si>
  <si>
    <t>2つの相同時</t>
  </si>
  <si>
    <t>3以上</t>
  </si>
  <si>
    <t>単科か複数科か</t>
  </si>
  <si>
    <t>2科</t>
  </si>
  <si>
    <t>3科以上</t>
  </si>
  <si>
    <t>2つ</t>
  </si>
  <si>
    <t>3つ以上</t>
  </si>
  <si>
    <t>同一治験薬での</t>
  </si>
  <si>
    <t>対象疾患の数</t>
  </si>
  <si>
    <t>ウォッシュアウト時</t>
  </si>
  <si>
    <t>のプラセボの使用</t>
  </si>
  <si>
    <t>有</t>
  </si>
  <si>
    <t>特殊説明文書等の添付</t>
  </si>
  <si>
    <t>治験薬の種目</t>
  </si>
  <si>
    <t>毒・劇薬（予定）</t>
  </si>
  <si>
    <t>向精神薬・麻薬</t>
  </si>
  <si>
    <t>併用薬の交付</t>
  </si>
  <si>
    <t>1種</t>
  </si>
  <si>
    <t>2種</t>
  </si>
  <si>
    <t>併用適用時併用薬チェック</t>
  </si>
  <si>
    <t>3種以上</t>
  </si>
  <si>
    <t>請求医のチェック</t>
  </si>
  <si>
    <t>2名以下</t>
  </si>
  <si>
    <t>3～5名</t>
  </si>
  <si>
    <t>6名以上</t>
  </si>
  <si>
    <t>治験薬規格数</t>
  </si>
  <si>
    <t>治験期間（１ヶ月単位）</t>
  </si>
  <si>
    <t>　　×　　　ヶ月　　（治験薬の保存・管理）</t>
  </si>
  <si>
    <t>）×１,000円×症例数（</t>
  </si>
  <si>
    <t>算出額：　　　合計ポイント数（</t>
  </si>
  <si>
    <t>　）　</t>
  </si>
  <si>
    <t>=治験薬管理経費</t>
  </si>
  <si>
    <t>治験依頼者</t>
  </si>
  <si>
    <t>被験薬コード</t>
  </si>
  <si>
    <t>治験課題名</t>
  </si>
  <si>
    <t>金額</t>
  </si>
  <si>
    <t>旅費</t>
  </si>
  <si>
    <t>臨床試験研究費</t>
  </si>
  <si>
    <t>治験薬管理費</t>
  </si>
  <si>
    <t>１回</t>
  </si>
  <si>
    <t>30枚以内</t>
  </si>
  <si>
    <t>治験課題名</t>
  </si>
  <si>
    <t>治験課題名：</t>
  </si>
  <si>
    <t>審査等経費</t>
  </si>
  <si>
    <t>症例数</t>
  </si>
  <si>
    <t>費目</t>
  </si>
  <si>
    <t>ＣＲＣ等治験関連職員の派遣等に要する経費</t>
  </si>
  <si>
    <t>当該治験に従事するＣＲＣ等治験関連職員の派遣等に要する経費</t>
  </si>
  <si>
    <t>当該治験に必要な光熱水費、消耗品費、印刷製本費、通信運搬費、治験審査委員会等の事務処理に必要な経費、治験進行の管理等に必要な経費</t>
  </si>
  <si>
    <t>①</t>
  </si>
  <si>
    <t>②</t>
  </si>
  <si>
    <t>③</t>
  </si>
  <si>
    <t>④</t>
  </si>
  <si>
    <t>⑤</t>
  </si>
  <si>
    <t>⑥</t>
  </si>
  <si>
    <t>⑦</t>
  </si>
  <si>
    <t>⑧</t>
  </si>
  <si>
    <t>⑨</t>
  </si>
  <si>
    <t>⑩</t>
  </si>
  <si>
    <t>⑪</t>
  </si>
  <si>
    <t>⑫</t>
  </si>
  <si>
    <t>備品費</t>
  </si>
  <si>
    <t>委託料</t>
  </si>
  <si>
    <t>被験者負担軽減費</t>
  </si>
  <si>
    <t>管理費</t>
  </si>
  <si>
    <t>間接経費</t>
  </si>
  <si>
    <t>モニタリング・監査</t>
  </si>
  <si>
    <t>大学経費</t>
  </si>
  <si>
    <t>施設運営費</t>
  </si>
  <si>
    <t>ＣＲＣ経費</t>
  </si>
  <si>
    <t>⑬</t>
  </si>
  <si>
    <t xml:space="preserve">契約単位で算定する経費(審査及び運営等にかかる経費) </t>
  </si>
  <si>
    <t xml:space="preserve">(A)直接経費 </t>
  </si>
  <si>
    <t>(1)審査等経費</t>
  </si>
  <si>
    <t>(2)旅費</t>
  </si>
  <si>
    <t>(3)治験薬等管理費</t>
  </si>
  <si>
    <t>(4)臨床試験研究費</t>
  </si>
  <si>
    <t>(5)管理的経費</t>
  </si>
  <si>
    <t>①備品費</t>
  </si>
  <si>
    <t>②施設運営費</t>
  </si>
  <si>
    <t>管理費</t>
  </si>
  <si>
    <t>(A)小計　　(1)＋(2)＋(3)＋(4)＋(5)</t>
  </si>
  <si>
    <t>(B)間接経費</t>
  </si>
  <si>
    <t xml:space="preserve">症例単位で算定する経費(症例実施にかかる経費) </t>
  </si>
  <si>
    <t>(6)臨床試験研究経費</t>
  </si>
  <si>
    <t>管理費</t>
  </si>
  <si>
    <t>当該治験の審査及び各種手続きに必要な経費（外部委員等謝金を含む）
算定基準：１契約につき　150,000円
ただし、治験審査委員会審査後契約に至らなかったものについても適用する</t>
  </si>
  <si>
    <t>当該治験及び治験に関連する研究に必要な旅費
算定基準：「公立大学法人和歌山県立医科大学職員旅費規程」による。</t>
  </si>
  <si>
    <t>当該治験に必要なＣＲＣ等の研修等に要する経費
算定基準：3,000円×症例単位の臨床試験研究経費ポイント数×症例数</t>
  </si>
  <si>
    <t>技術料、機械損料、建物使用料、治験管理経費（症例検索のためのデータベース作成等）その他①～⑩に該当しない治験関連経費</t>
  </si>
  <si>
    <t>モニタリング・監査に要する経費
算出基準：２０，０００円×回数</t>
  </si>
  <si>
    <t>治験に係る経費積算表</t>
  </si>
  <si>
    <t xml:space="preserve">当該治験に必要な機械器具の購入に要する経費 </t>
  </si>
  <si>
    <t>算定基準：１契約につき　150,000円</t>
  </si>
  <si>
    <t>算定基準：公立大学法人和歌山県立医科大学職員旅費規程による</t>
  </si>
  <si>
    <t>算定基準：治験薬管理経費ポイント数×1,000円×症例数</t>
  </si>
  <si>
    <t xml:space="preserve">算定基準：臨床試験研究経費ポイント数×6,000円
（Ｑ症例発表、Ｒ承認申請に使用される文書等の作成） </t>
  </si>
  <si>
    <t xml:space="preserve">算定基準：１契約につき１７８,０００円(治験期間：１年まで) 
（但し、治験期間が１年を超える場合、６ヶ月間毎に８９，０００円を加算する) </t>
  </si>
  <si>
    <t>積算</t>
  </si>
  <si>
    <t>契約時納入金額</t>
  </si>
  <si>
    <t>(ｳ)契約単位合計</t>
  </si>
  <si>
    <t>円</t>
  </si>
  <si>
    <t>（うち消費税等</t>
  </si>
  <si>
    <t>○</t>
  </si>
  <si>
    <t>(ｴ)症例単位合計＝</t>
  </si>
  <si>
    <t>脱落時金額（症例脱落に係る経費／1症例当たり）</t>
  </si>
  <si>
    <t>№１</t>
  </si>
  <si>
    <t>№2</t>
  </si>
  <si>
    <t>費目説明</t>
  </si>
  <si>
    <t>治験薬の温度管理</t>
  </si>
  <si>
    <t>治験薬等の保存管理に要する経費
算定基準：治験薬管理経費ポイント数×1,000円×症例数</t>
  </si>
  <si>
    <t>当該治験に関連して必要となる研究経費（類似薬品の研究、対象疾病の研究、多施設間の研究協議、補充的な非臨床的研究、講演、文書作成、関連学会の参加費）
算定基準：臨床試験研究経費ポイント数×6,000円×症例数</t>
  </si>
  <si>
    <t>当該治験において求められている結果を導くために必要不可欠であり、かつ当該施設で保有していない機械器具（保有していても当該治験に用いることのできない場合を含む。）の購入に要する経費</t>
  </si>
  <si>
    <t>製造販売後臨床試験研究経費ポイント算出表</t>
  </si>
  <si>
    <t>試験依頼者</t>
  </si>
  <si>
    <t>試験課題名</t>
  </si>
  <si>
    <t>ウエイト</t>
  </si>
  <si>
    <t>ポイント</t>
  </si>
  <si>
    <t>Ⅰ</t>
  </si>
  <si>
    <t>Ⅱ</t>
  </si>
  <si>
    <t>Ⅲ</t>
  </si>
  <si>
    <t>（ウエイト×1）</t>
  </si>
  <si>
    <t>（ウエイト×3）</t>
  </si>
  <si>
    <t>（ウエイト×5）</t>
  </si>
  <si>
    <t>A</t>
  </si>
  <si>
    <t>B</t>
  </si>
  <si>
    <t>C</t>
  </si>
  <si>
    <t>デザイン</t>
  </si>
  <si>
    <t>オープン</t>
  </si>
  <si>
    <t>D</t>
  </si>
  <si>
    <t>E</t>
  </si>
  <si>
    <t>F</t>
  </si>
  <si>
    <t>調査医薬品の投与経路</t>
  </si>
  <si>
    <t>G</t>
  </si>
  <si>
    <t>調査医薬品の投与期間</t>
  </si>
  <si>
    <t>H</t>
  </si>
  <si>
    <t>I</t>
  </si>
  <si>
    <t>20～29</t>
  </si>
  <si>
    <t>J</t>
  </si>
  <si>
    <t>5～9</t>
  </si>
  <si>
    <t>K</t>
  </si>
  <si>
    <t>L</t>
  </si>
  <si>
    <t>50～99</t>
  </si>
  <si>
    <t>M</t>
  </si>
  <si>
    <t>N</t>
  </si>
  <si>
    <t>O</t>
  </si>
  <si>
    <t>P</t>
  </si>
  <si>
    <t>Q</t>
  </si>
  <si>
    <t>再審査・再評価申請用の</t>
  </si>
  <si>
    <t>１．Ｐ及びＱを除いた合計ポイント数</t>
  </si>
  <si>
    <t>２．Ｐ及びＱの合計ポイント数</t>
  </si>
  <si>
    <t>　　　　　　　　　　　　　＝</t>
  </si>
  <si>
    <t>製造販売後臨床試験研究経費　　＝</t>
  </si>
  <si>
    <t>①　　＋　　②</t>
  </si>
  <si>
    <t>＝</t>
  </si>
  <si>
    <t>③被験者負担軽減費</t>
  </si>
  <si>
    <t>［（１）＋（２）＋（３）＋（４）＋｛（５）①＋②＋③｝］×10％</t>
  </si>
  <si>
    <t>(7)管理的経費</t>
  </si>
  <si>
    <t>④ＣＲＣ経費</t>
  </si>
  <si>
    <t>⑤委託費</t>
  </si>
  <si>
    <t>（契約単位の経費）</t>
  </si>
  <si>
    <t>同意から本登録に至らなかった症例に対し適用する経費</t>
  </si>
  <si>
    <t>治験薬等管理経費ポイント算出表</t>
  </si>
  <si>
    <t xml:space="preserve">当該治験に従事する職員にかかる人件費
算定基準：１契約につき１７８,０００円(治験期間：１年まで) 
（但し、治験期間が１年を超える場合、６ヶ月間毎に８９，０００円を加算する) </t>
  </si>
  <si>
    <t>依頼者と事前協議により算出</t>
  </si>
  <si>
    <t>契約金額総額    （</t>
  </si>
  <si>
    <t>症例）</t>
  </si>
  <si>
    <t>来院回数</t>
  </si>
  <si>
    <t>算定基準：臨床試験研究経費ポイント数×6,000円
（ポイント数からＱ症例発表、Ｒ承認申請に使用される文書等の作成を除く）</t>
  </si>
  <si>
    <t>円）</t>
  </si>
  <si>
    <t>年</t>
  </si>
  <si>
    <t>算定基準：10,000円×1症例あたりの来院回数×症例数</t>
  </si>
  <si>
    <t>算定基準：3000円×ポイント数</t>
  </si>
  <si>
    <t>交通費の負担増等治験参加に伴う被治験者（外来）の負担を軽減するための経費
算定基準：10,000円×1症例あたりの来院回数×症例数</t>
  </si>
  <si>
    <t>　（　　講座名　　）　</t>
  </si>
  <si>
    <t>へ配当</t>
  </si>
  <si>
    <t>協力部門への配当</t>
  </si>
  <si>
    <t>○</t>
  </si>
  <si>
    <t>モニタリング・監査費（モニタリング・監査実施に係る経費／1回当たり）</t>
  </si>
  <si>
    <t>(C)大学経費</t>
  </si>
  <si>
    <t>(D)小計(A)＋(B)＋(Ｃ）</t>
  </si>
  <si>
    <t>(ｱ)契約単位合計　(D)＋(E)</t>
  </si>
  <si>
    <t xml:space="preserve">(F)直接経費 </t>
  </si>
  <si>
    <t>(F)小計　　(6)＋(7)</t>
  </si>
  <si>
    <t>(G)間接経費</t>
  </si>
  <si>
    <t>（H）大学経費</t>
  </si>
  <si>
    <t>（I）小計(F)＋(G)＋（H）</t>
  </si>
  <si>
    <t>(ｲ)症例単位合計　(I)＋(J)</t>
  </si>
  <si>
    <r>
      <t>（F）（6）臨床試験研究経費のうち　</t>
    </r>
    <r>
      <rPr>
        <u val="single"/>
        <sz val="11"/>
        <rFont val="ＭＳ Ｐゴシック"/>
        <family val="3"/>
      </rPr>
      <t>　　　　　　　　　　　円</t>
    </r>
    <r>
      <rPr>
        <sz val="11"/>
        <rFont val="ＭＳ Ｐゴシック"/>
        <family val="3"/>
      </rPr>
      <t>／1症例当たりを</t>
    </r>
  </si>
  <si>
    <t>実施時金額（症例実施に係る経費／１症例当たり）</t>
  </si>
  <si>
    <t>［（６）＋｛（7）④＋⑤｝］×10％</t>
  </si>
  <si>
    <t>）×6,000円×症例数（</t>
  </si>
  <si>
    <t>）　　　　　　　　　　　　＝</t>
  </si>
  <si>
    <t>上記経費｛(1)＋(2)＋(3)＋（４）｝×16％</t>
  </si>
  <si>
    <t>（Ａ）×30％</t>
  </si>
  <si>
    <t>（F）×30％</t>
  </si>
  <si>
    <t>上記経費(６)×16％</t>
  </si>
  <si>
    <t>当該治験に関して、研究費の受入・管理及び治験管理部門の事務的補助に必要な経費
算定基準：臨床試験研究経費×16％</t>
  </si>
  <si>
    <t>(J)消費税(I)×０．1</t>
  </si>
  <si>
    <t>(E)消費税(D)×０．1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</si>
</sst>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_-[$¥-411]* #,##0.00_-;\-[$¥-411]* #,##0.00_-;_-[$¥-411]* &quot;-&quot;??_-;_-@_-"/>
    <numFmt numFmtId="178" formatCode="_-[$¥-411]* #,##0_-;\-[$¥-411]* #,##0_-;_-[$¥-411]* &quot;-&quot;_-;_-@_-"/>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0_ "/>
    <numFmt numFmtId="185" formatCode="0.0_ "/>
  </numFmts>
  <fonts count="45">
    <font>
      <sz val="11"/>
      <name val="ＭＳ Ｐゴシック"/>
      <family val="3"/>
    </font>
    <font>
      <sz val="6"/>
      <name val="ＭＳ Ｐゴシック"/>
      <family val="3"/>
    </font>
    <font>
      <sz val="8"/>
      <name val="ＭＳ Ｐゴシック"/>
      <family val="3"/>
    </font>
    <font>
      <sz val="20"/>
      <name val="ＭＳ Ｐゴシック"/>
      <family val="3"/>
    </font>
    <font>
      <sz val="10"/>
      <name val="ＭＳ Ｐゴシック"/>
      <family val="3"/>
    </font>
    <font>
      <sz val="12"/>
      <name val="ＭＳ Ｐゴシック"/>
      <family val="3"/>
    </font>
    <font>
      <b/>
      <sz val="12"/>
      <name val="ＭＳ Ｐゴシック"/>
      <family val="3"/>
    </font>
    <font>
      <sz val="9"/>
      <name val="ＭＳ Ｐゴシック"/>
      <family val="3"/>
    </font>
    <font>
      <sz val="11"/>
      <color indexed="8"/>
      <name val="ＭＳ Ｐゴシック"/>
      <family val="3"/>
    </font>
    <font>
      <sz val="8"/>
      <color indexed="8"/>
      <name val="ＭＳ Ｐゴシック"/>
      <family val="3"/>
    </font>
    <font>
      <sz val="9"/>
      <color indexed="8"/>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style="thin"/>
      <top style="thin"/>
      <bottom style="thin"/>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diagonalUp="1">
      <left style="thin"/>
      <right style="thin"/>
      <top style="thin"/>
      <bottom>
        <color indexed="63"/>
      </bottom>
      <diagonal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diagonalUp="1">
      <left style="thin"/>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05">
    <xf numFmtId="0" fontId="0" fillId="0" borderId="0" xfId="0"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Fill="1" applyAlignment="1">
      <alignment vertical="center"/>
    </xf>
    <xf numFmtId="0" fontId="0" fillId="0" borderId="0" xfId="0" applyFont="1" applyAlignment="1">
      <alignment vertical="center"/>
    </xf>
    <xf numFmtId="0" fontId="0" fillId="0" borderId="15" xfId="0" applyFill="1" applyBorder="1" applyAlignment="1">
      <alignment vertical="center"/>
    </xf>
    <xf numFmtId="0" fontId="0" fillId="0" borderId="0" xfId="0" applyFill="1" applyBorder="1" applyAlignment="1">
      <alignment vertical="center"/>
    </xf>
    <xf numFmtId="49" fontId="0" fillId="0" borderId="0" xfId="0" applyNumberFormat="1" applyAlignment="1">
      <alignment vertical="center"/>
    </xf>
    <xf numFmtId="0" fontId="4" fillId="0" borderId="16" xfId="0" applyFont="1" applyBorder="1" applyAlignment="1">
      <alignment horizontal="center" vertical="center"/>
    </xf>
    <xf numFmtId="0" fontId="4" fillId="0" borderId="16" xfId="0" applyFont="1" applyBorder="1" applyAlignment="1">
      <alignment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1" xfId="0" applyFont="1" applyBorder="1" applyAlignment="1">
      <alignment vertical="center"/>
    </xf>
    <xf numFmtId="0" fontId="4" fillId="0" borderId="12" xfId="0" applyFont="1" applyBorder="1" applyAlignment="1">
      <alignment vertical="center" wrapText="1"/>
    </xf>
    <xf numFmtId="0" fontId="4" fillId="0" borderId="12" xfId="0" applyFont="1" applyBorder="1" applyAlignment="1">
      <alignment horizontal="center" vertical="center" wrapText="1"/>
    </xf>
    <xf numFmtId="0" fontId="4" fillId="0" borderId="11" xfId="0" applyFont="1" applyBorder="1" applyAlignment="1">
      <alignment vertical="center"/>
    </xf>
    <xf numFmtId="0" fontId="4" fillId="0" borderId="12" xfId="0" applyFont="1" applyBorder="1" applyAlignment="1">
      <alignment vertical="center"/>
    </xf>
    <xf numFmtId="0" fontId="4" fillId="0" borderId="22" xfId="0" applyFont="1" applyBorder="1" applyAlignment="1">
      <alignment horizontal="center" vertical="center"/>
    </xf>
    <xf numFmtId="0" fontId="4" fillId="0" borderId="21" xfId="0" applyFont="1" applyBorder="1" applyAlignment="1">
      <alignment vertical="center"/>
    </xf>
    <xf numFmtId="0" fontId="4" fillId="0" borderId="18" xfId="0" applyFont="1" applyBorder="1" applyAlignment="1">
      <alignment vertical="center"/>
    </xf>
    <xf numFmtId="0" fontId="4" fillId="0" borderId="23" xfId="0" applyFont="1" applyBorder="1" applyAlignment="1">
      <alignment vertical="center"/>
    </xf>
    <xf numFmtId="0" fontId="4" fillId="0" borderId="16" xfId="0" applyFont="1" applyFill="1" applyBorder="1" applyAlignment="1">
      <alignment vertical="center"/>
    </xf>
    <xf numFmtId="0" fontId="4" fillId="0" borderId="22" xfId="0" applyFont="1" applyBorder="1" applyAlignment="1">
      <alignment vertical="center"/>
    </xf>
    <xf numFmtId="0" fontId="4" fillId="0" borderId="0" xfId="0" applyFont="1" applyBorder="1" applyAlignment="1">
      <alignment vertical="center"/>
    </xf>
    <xf numFmtId="0" fontId="4" fillId="0" borderId="23" xfId="0" applyFont="1" applyBorder="1" applyAlignment="1">
      <alignment horizontal="left" vertical="center"/>
    </xf>
    <xf numFmtId="0" fontId="4" fillId="0" borderId="19"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NumberFormat="1" applyFont="1" applyFill="1" applyBorder="1" applyAlignment="1">
      <alignment horizontal="center" vertical="center"/>
    </xf>
    <xf numFmtId="176" fontId="4" fillId="0" borderId="0" xfId="0" applyNumberFormat="1" applyFont="1" applyBorder="1" applyAlignment="1">
      <alignment horizontal="center" vertical="center"/>
    </xf>
    <xf numFmtId="5" fontId="4" fillId="0" borderId="24" xfId="0" applyNumberFormat="1" applyFont="1" applyBorder="1" applyAlignment="1">
      <alignment vertical="center"/>
    </xf>
    <xf numFmtId="0" fontId="4" fillId="0" borderId="22" xfId="0" applyFont="1" applyBorder="1" applyAlignment="1">
      <alignment vertical="center"/>
    </xf>
    <xf numFmtId="0" fontId="4" fillId="0" borderId="0" xfId="0" applyFont="1" applyBorder="1" applyAlignment="1">
      <alignment horizontal="center" vertical="center"/>
    </xf>
    <xf numFmtId="0" fontId="4" fillId="0" borderId="24"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center" vertical="center"/>
    </xf>
    <xf numFmtId="0" fontId="4" fillId="0" borderId="14" xfId="0" applyFont="1" applyBorder="1" applyAlignment="1">
      <alignment vertical="center"/>
    </xf>
    <xf numFmtId="5" fontId="4" fillId="0" borderId="25" xfId="0" applyNumberFormat="1" applyFont="1" applyBorder="1" applyAlignment="1">
      <alignment horizontal="right" vertical="center"/>
    </xf>
    <xf numFmtId="0" fontId="4" fillId="0" borderId="24" xfId="0" applyFont="1" applyBorder="1" applyAlignment="1">
      <alignment horizontal="center" vertical="center" wrapText="1"/>
    </xf>
    <xf numFmtId="0" fontId="4" fillId="0" borderId="16" xfId="0" applyFont="1" applyBorder="1" applyAlignment="1">
      <alignment vertical="center"/>
    </xf>
    <xf numFmtId="176" fontId="4" fillId="0" borderId="0" xfId="0" applyNumberFormat="1" applyFont="1" applyBorder="1" applyAlignment="1">
      <alignment horizontal="left" vertical="center"/>
    </xf>
    <xf numFmtId="5" fontId="4" fillId="0" borderId="26" xfId="0" applyNumberFormat="1" applyFont="1" applyBorder="1" applyAlignment="1">
      <alignment vertical="center"/>
    </xf>
    <xf numFmtId="49" fontId="4" fillId="0" borderId="0" xfId="0" applyNumberFormat="1" applyFont="1" applyBorder="1" applyAlignment="1">
      <alignment horizontal="center" vertical="center"/>
    </xf>
    <xf numFmtId="0" fontId="4" fillId="0" borderId="12" xfId="0" applyFont="1" applyFill="1" applyBorder="1" applyAlignment="1">
      <alignment horizontal="center" vertical="center"/>
    </xf>
    <xf numFmtId="0" fontId="0" fillId="0" borderId="0" xfId="0" applyFont="1" applyAlignment="1">
      <alignment vertical="center"/>
    </xf>
    <xf numFmtId="0" fontId="0" fillId="0" borderId="16" xfId="0" applyBorder="1" applyAlignment="1">
      <alignment vertical="center" wrapText="1"/>
    </xf>
    <xf numFmtId="0" fontId="0" fillId="0" borderId="0" xfId="0" applyFont="1"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8" xfId="0" applyFill="1" applyBorder="1" applyAlignment="1">
      <alignment horizontal="center" vertical="center"/>
    </xf>
    <xf numFmtId="0" fontId="0" fillId="0" borderId="27" xfId="0" applyFont="1" applyBorder="1" applyAlignment="1">
      <alignment vertical="center"/>
    </xf>
    <xf numFmtId="0" fontId="0" fillId="0" borderId="16" xfId="0" applyFill="1" applyBorder="1" applyAlignment="1">
      <alignment vertical="center" wrapText="1"/>
    </xf>
    <xf numFmtId="0" fontId="6" fillId="0" borderId="0" xfId="0" applyFont="1" applyBorder="1" applyAlignment="1">
      <alignment horizontal="center" vertic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Border="1" applyAlignment="1">
      <alignment vertical="center" wrapText="1"/>
    </xf>
    <xf numFmtId="0" fontId="0" fillId="0" borderId="13" xfId="0" applyBorder="1" applyAlignment="1">
      <alignment horizontal="right" vertical="center"/>
    </xf>
    <xf numFmtId="0" fontId="10"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right" vertical="center"/>
    </xf>
    <xf numFmtId="183" fontId="0" fillId="0" borderId="0" xfId="0" applyNumberFormat="1" applyAlignment="1">
      <alignment vertical="center"/>
    </xf>
    <xf numFmtId="184" fontId="0" fillId="0" borderId="13" xfId="0" applyNumberFormat="1" applyBorder="1" applyAlignment="1">
      <alignment horizontal="right" vertical="center"/>
    </xf>
    <xf numFmtId="184" fontId="0" fillId="0" borderId="13" xfId="0" applyNumberFormat="1" applyBorder="1" applyAlignment="1">
      <alignment vertical="center"/>
    </xf>
    <xf numFmtId="183" fontId="9" fillId="0" borderId="0" xfId="0" applyNumberFormat="1" applyFont="1" applyBorder="1" applyAlignment="1">
      <alignment vertical="center" wrapText="1"/>
    </xf>
    <xf numFmtId="0" fontId="0" fillId="33" borderId="0" xfId="0" applyFill="1" applyAlignment="1">
      <alignment vertical="center"/>
    </xf>
    <xf numFmtId="185" fontId="0" fillId="33" borderId="0" xfId="0" applyNumberFormat="1" applyFill="1" applyAlignment="1">
      <alignment vertical="center"/>
    </xf>
    <xf numFmtId="184" fontId="0" fillId="0" borderId="13" xfId="0" applyNumberFormat="1" applyFill="1" applyBorder="1" applyAlignment="1">
      <alignment horizontal="right" vertical="center"/>
    </xf>
    <xf numFmtId="184" fontId="0" fillId="0" borderId="13" xfId="0" applyNumberFormat="1" applyFill="1" applyBorder="1" applyAlignment="1">
      <alignment vertical="center"/>
    </xf>
    <xf numFmtId="0" fontId="0" fillId="0" borderId="13" xfId="0" applyFill="1" applyBorder="1" applyAlignment="1">
      <alignment horizontal="right" vertical="center"/>
    </xf>
    <xf numFmtId="183" fontId="0" fillId="0" borderId="18" xfId="0" applyNumberFormat="1" applyBorder="1" applyAlignment="1">
      <alignment vertical="center"/>
    </xf>
    <xf numFmtId="183" fontId="0" fillId="0" borderId="19" xfId="0" applyNumberFormat="1" applyBorder="1" applyAlignment="1">
      <alignment vertical="center"/>
    </xf>
    <xf numFmtId="183" fontId="0" fillId="0" borderId="10" xfId="0" applyNumberFormat="1" applyBorder="1" applyAlignment="1">
      <alignment vertical="center"/>
    </xf>
    <xf numFmtId="183" fontId="0" fillId="0" borderId="14" xfId="0" applyNumberFormat="1" applyBorder="1" applyAlignment="1">
      <alignment vertical="center"/>
    </xf>
    <xf numFmtId="183" fontId="0" fillId="0" borderId="22" xfId="0" applyNumberFormat="1" applyBorder="1" applyAlignment="1">
      <alignment vertical="center"/>
    </xf>
    <xf numFmtId="183" fontId="0" fillId="0" borderId="24" xfId="0" applyNumberFormat="1" applyBorder="1" applyAlignment="1">
      <alignment vertical="center"/>
    </xf>
    <xf numFmtId="183" fontId="0" fillId="0" borderId="18" xfId="0" applyNumberFormat="1" applyFont="1" applyBorder="1" applyAlignment="1">
      <alignment vertical="center"/>
    </xf>
    <xf numFmtId="183" fontId="0" fillId="0" borderId="19" xfId="0" applyNumberFormat="1" applyFont="1" applyBorder="1" applyAlignment="1">
      <alignment vertical="center"/>
    </xf>
    <xf numFmtId="183" fontId="0" fillId="0" borderId="10" xfId="0" applyNumberFormat="1" applyFont="1" applyBorder="1" applyAlignment="1">
      <alignment vertical="center"/>
    </xf>
    <xf numFmtId="183" fontId="0" fillId="0" borderId="14" xfId="0" applyNumberFormat="1" applyFont="1" applyBorder="1" applyAlignment="1">
      <alignment vertical="center"/>
    </xf>
    <xf numFmtId="183" fontId="0" fillId="0" borderId="28" xfId="0" applyNumberFormat="1" applyBorder="1" applyAlignment="1">
      <alignment horizontal="center" vertical="center"/>
    </xf>
    <xf numFmtId="183" fontId="0" fillId="0" borderId="27" xfId="0" applyNumberFormat="1"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6" fillId="0" borderId="0" xfId="0" applyFont="1"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vertical="center"/>
    </xf>
    <xf numFmtId="0" fontId="0" fillId="0" borderId="23"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10" fillId="0" borderId="18" xfId="0" applyFont="1" applyBorder="1" applyAlignment="1">
      <alignment horizontal="left" vertical="center"/>
    </xf>
    <xf numFmtId="0" fontId="0" fillId="0" borderId="23" xfId="0" applyBorder="1" applyAlignment="1">
      <alignment horizontal="left" vertical="center"/>
    </xf>
    <xf numFmtId="0" fontId="0" fillId="0" borderId="19" xfId="0" applyBorder="1" applyAlignment="1">
      <alignment horizontal="left" vertical="center"/>
    </xf>
    <xf numFmtId="0" fontId="10" fillId="0" borderId="10" xfId="0"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10" fillId="0" borderId="18" xfId="0" applyFont="1" applyBorder="1" applyAlignment="1">
      <alignment horizontal="left" vertical="center" wrapText="1"/>
    </xf>
    <xf numFmtId="0" fontId="0" fillId="0" borderId="23" xfId="0" applyBorder="1" applyAlignment="1">
      <alignment horizontal="left" vertical="center" wrapText="1"/>
    </xf>
    <xf numFmtId="0" fontId="0" fillId="0" borderId="19" xfId="0" applyBorder="1" applyAlignment="1">
      <alignment horizontal="left" vertical="center" wrapText="1"/>
    </xf>
    <xf numFmtId="0" fontId="10" fillId="0" borderId="10" xfId="0" applyFont="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7" fillId="0" borderId="18" xfId="0" applyFont="1" applyBorder="1" applyAlignment="1">
      <alignment horizontal="left" vertical="center"/>
    </xf>
    <xf numFmtId="0" fontId="0" fillId="0" borderId="23" xfId="0" applyFont="1" applyBorder="1" applyAlignment="1">
      <alignment horizontal="left" vertical="center"/>
    </xf>
    <xf numFmtId="0" fontId="0" fillId="0" borderId="19" xfId="0" applyFont="1" applyBorder="1" applyAlignment="1">
      <alignment horizontal="left" vertical="center"/>
    </xf>
    <xf numFmtId="0" fontId="7" fillId="0" borderId="10"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7" fillId="0" borderId="10" xfId="0" applyFont="1" applyBorder="1" applyAlignment="1">
      <alignment horizontal="lef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14" xfId="0" applyBorder="1" applyAlignment="1">
      <alignment vertical="center" wrapText="1"/>
    </xf>
    <xf numFmtId="0" fontId="0" fillId="0" borderId="22" xfId="0" applyBorder="1" applyAlignment="1">
      <alignment vertical="center"/>
    </xf>
    <xf numFmtId="0" fontId="0" fillId="0" borderId="24" xfId="0" applyBorder="1" applyAlignment="1">
      <alignment vertical="center"/>
    </xf>
    <xf numFmtId="0" fontId="0" fillId="0" borderId="18" xfId="0" applyFont="1" applyBorder="1" applyAlignment="1">
      <alignment vertical="center"/>
    </xf>
    <xf numFmtId="0" fontId="0" fillId="0" borderId="23" xfId="0" applyFont="1" applyBorder="1" applyAlignment="1">
      <alignment vertical="center"/>
    </xf>
    <xf numFmtId="0" fontId="0" fillId="0" borderId="19" xfId="0" applyFont="1" applyBorder="1" applyAlignment="1">
      <alignment vertical="center"/>
    </xf>
    <xf numFmtId="0" fontId="0" fillId="0" borderId="10"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10" fillId="0" borderId="22" xfId="0" applyFont="1" applyBorder="1" applyAlignment="1">
      <alignment horizontal="left" vertical="center"/>
    </xf>
    <xf numFmtId="0" fontId="0" fillId="0" borderId="0" xfId="0" applyBorder="1" applyAlignment="1">
      <alignment horizontal="left" vertical="center"/>
    </xf>
    <xf numFmtId="0" fontId="0" fillId="0" borderId="24" xfId="0" applyBorder="1" applyAlignment="1">
      <alignment horizontal="left" vertical="center"/>
    </xf>
    <xf numFmtId="0" fontId="8"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7" fillId="0" borderId="22" xfId="0" applyFont="1" applyBorder="1" applyAlignment="1">
      <alignment horizontal="left" vertical="center"/>
    </xf>
    <xf numFmtId="0" fontId="7" fillId="0" borderId="18" xfId="0" applyFont="1" applyBorder="1" applyAlignment="1">
      <alignment horizontal="left" vertical="center" wrapText="1"/>
    </xf>
    <xf numFmtId="0" fontId="0" fillId="0" borderId="18" xfId="0" applyBorder="1" applyAlignment="1">
      <alignment horizontal="left" vertical="center"/>
    </xf>
    <xf numFmtId="0" fontId="0" fillId="0" borderId="10" xfId="0" applyBorder="1" applyAlignment="1">
      <alignment horizontal="lef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0" fontId="2" fillId="0" borderId="11" xfId="0" applyFont="1" applyBorder="1" applyAlignment="1">
      <alignment vertical="center" textRotation="255"/>
    </xf>
    <xf numFmtId="0" fontId="0" fillId="0" borderId="22" xfId="0" applyBorder="1" applyAlignment="1">
      <alignment vertical="center" textRotation="255"/>
    </xf>
    <xf numFmtId="0" fontId="0" fillId="0" borderId="10" xfId="0" applyBorder="1" applyAlignment="1">
      <alignment vertical="center" textRotation="255"/>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4" fillId="0" borderId="21" xfId="0" applyFont="1" applyBorder="1" applyAlignment="1">
      <alignment vertical="center"/>
    </xf>
    <xf numFmtId="0" fontId="0" fillId="0" borderId="23" xfId="0"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vertical="center" wrapText="1"/>
    </xf>
    <xf numFmtId="0" fontId="4" fillId="0" borderId="21" xfId="0" applyFont="1" applyBorder="1" applyAlignment="1">
      <alignment vertical="center" wrapText="1"/>
    </xf>
    <xf numFmtId="0" fontId="4" fillId="0" borderId="12" xfId="0" applyFont="1" applyBorder="1" applyAlignment="1">
      <alignment vertical="center" wrapText="1"/>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vertical="center"/>
    </xf>
    <xf numFmtId="0" fontId="4" fillId="0" borderId="23" xfId="0" applyFont="1" applyBorder="1" applyAlignment="1">
      <alignment vertical="center"/>
    </xf>
    <xf numFmtId="0" fontId="4" fillId="0" borderId="19"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27" xfId="0" applyFont="1" applyBorder="1" applyAlignment="1">
      <alignment vertical="center"/>
    </xf>
    <xf numFmtId="0" fontId="4" fillId="0" borderId="18" xfId="0" applyFont="1" applyBorder="1" applyAlignment="1">
      <alignment horizontal="left" vertical="center"/>
    </xf>
    <xf numFmtId="0" fontId="4" fillId="0" borderId="23" xfId="0" applyFont="1" applyBorder="1" applyAlignment="1">
      <alignment horizontal="left" vertical="center"/>
    </xf>
    <xf numFmtId="0" fontId="4" fillId="0" borderId="19" xfId="0" applyFont="1" applyBorder="1" applyAlignment="1">
      <alignment horizontal="left" vertical="center"/>
    </xf>
    <xf numFmtId="0" fontId="3" fillId="0" borderId="0" xfId="0" applyFont="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0" xfId="0" applyFont="1" applyBorder="1" applyAlignment="1">
      <alignment horizontal="center" vertical="center"/>
    </xf>
    <xf numFmtId="0" fontId="4" fillId="0" borderId="30" xfId="0" applyFont="1" applyBorder="1" applyAlignment="1">
      <alignment horizontal="center" vertical="center"/>
    </xf>
    <xf numFmtId="0" fontId="5" fillId="0" borderId="18" xfId="0" applyFont="1" applyBorder="1" applyAlignment="1">
      <alignment horizontal="center" vertical="center"/>
    </xf>
    <xf numFmtId="0" fontId="4" fillId="0" borderId="23"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30" xfId="0"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0" fillId="0" borderId="27"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84"/>
  <sheetViews>
    <sheetView tabSelected="1" zoomScalePageLayoutView="0" workbookViewId="0" topLeftCell="A1">
      <selection activeCell="C84" sqref="C84:G84"/>
    </sheetView>
  </sheetViews>
  <sheetFormatPr defaultColWidth="9.00390625" defaultRowHeight="13.5"/>
  <cols>
    <col min="1" max="3" width="3.625" style="0" customWidth="1"/>
    <col min="4" max="4" width="10.625" style="0" customWidth="1"/>
    <col min="5" max="5" width="6.625" style="0" customWidth="1"/>
    <col min="6" max="6" width="20.625" style="0" customWidth="1"/>
    <col min="7" max="7" width="17.625" style="0" customWidth="1"/>
    <col min="8" max="8" width="3.625" style="0" customWidth="1"/>
    <col min="9" max="9" width="14.625" style="0" customWidth="1"/>
    <col min="10" max="10" width="11.625" style="0" customWidth="1"/>
    <col min="11" max="11" width="3.625" style="0" customWidth="1"/>
    <col min="12" max="12" width="8.75390625" style="0" customWidth="1"/>
  </cols>
  <sheetData>
    <row r="1" spans="2:12" ht="33" customHeight="1">
      <c r="B1" s="98" t="s">
        <v>221</v>
      </c>
      <c r="C1" s="98"/>
      <c r="D1" s="98"/>
      <c r="E1" s="98"/>
      <c r="F1" s="98"/>
      <c r="G1" s="98"/>
      <c r="H1" s="98"/>
      <c r="I1" s="98"/>
      <c r="J1" s="98"/>
      <c r="K1" s="98"/>
      <c r="L1" s="67"/>
    </row>
    <row r="2" spans="2:12" ht="18" customHeight="1">
      <c r="B2" s="60" t="s">
        <v>162</v>
      </c>
      <c r="D2" s="60"/>
      <c r="E2" s="106"/>
      <c r="F2" s="106"/>
      <c r="G2" s="106"/>
      <c r="H2" s="106"/>
      <c r="I2" s="106"/>
      <c r="J2" s="106"/>
      <c r="K2" s="106"/>
      <c r="L2" s="60"/>
    </row>
    <row r="3" spans="2:12" ht="18" customHeight="1">
      <c r="B3" s="60" t="s">
        <v>163</v>
      </c>
      <c r="D3" s="60"/>
      <c r="E3" s="106"/>
      <c r="F3" s="106"/>
      <c r="G3" s="106"/>
      <c r="H3" s="106"/>
      <c r="I3" s="106"/>
      <c r="J3" s="106"/>
      <c r="K3" s="106"/>
      <c r="L3" s="60"/>
    </row>
    <row r="4" spans="2:12" ht="18" customHeight="1">
      <c r="B4" s="60" t="s">
        <v>164</v>
      </c>
      <c r="D4" s="60"/>
      <c r="E4" s="106"/>
      <c r="F4" s="106"/>
      <c r="G4" s="106"/>
      <c r="H4" s="106"/>
      <c r="I4" s="106"/>
      <c r="J4" s="106"/>
      <c r="K4" s="106"/>
      <c r="L4" s="60"/>
    </row>
    <row r="5" spans="2:12" ht="18" customHeight="1">
      <c r="B5" s="61" t="s">
        <v>174</v>
      </c>
      <c r="D5" s="61">
        <v>0</v>
      </c>
      <c r="E5" s="107" t="s">
        <v>80</v>
      </c>
      <c r="F5" s="108"/>
      <c r="G5" s="108"/>
      <c r="H5" s="108"/>
      <c r="I5" s="108"/>
      <c r="J5" s="108"/>
      <c r="K5" s="108"/>
      <c r="L5" s="60"/>
    </row>
    <row r="6" spans="2:12" ht="13.5" customHeight="1">
      <c r="B6" s="58"/>
      <c r="C6" s="58"/>
      <c r="D6" s="58"/>
      <c r="E6" s="58"/>
      <c r="F6" s="58"/>
      <c r="G6" s="58"/>
      <c r="H6" s="58"/>
      <c r="I6" s="58"/>
      <c r="J6" s="58"/>
      <c r="K6" s="7" t="s">
        <v>236</v>
      </c>
      <c r="L6" s="58"/>
    </row>
    <row r="7" spans="2:10" ht="13.5" customHeight="1">
      <c r="B7" t="s">
        <v>201</v>
      </c>
      <c r="F7" s="68"/>
      <c r="G7" s="68"/>
      <c r="H7" s="68"/>
      <c r="I7" s="68"/>
      <c r="J7" s="68"/>
    </row>
    <row r="8" spans="2:11" ht="13.5" customHeight="1">
      <c r="B8" s="96" t="s">
        <v>175</v>
      </c>
      <c r="C8" s="99"/>
      <c r="D8" s="99"/>
      <c r="E8" s="97"/>
      <c r="F8" s="145" t="s">
        <v>228</v>
      </c>
      <c r="G8" s="146"/>
      <c r="H8" s="146"/>
      <c r="I8" s="147"/>
      <c r="J8" s="96" t="s">
        <v>165</v>
      </c>
      <c r="K8" s="97"/>
    </row>
    <row r="9" spans="2:11" ht="13.5" customHeight="1">
      <c r="B9" s="115" t="s">
        <v>202</v>
      </c>
      <c r="C9" s="100" t="s">
        <v>203</v>
      </c>
      <c r="D9" s="101"/>
      <c r="E9" s="102"/>
      <c r="F9" s="117" t="s">
        <v>223</v>
      </c>
      <c r="G9" s="118"/>
      <c r="H9" s="118"/>
      <c r="I9" s="119"/>
      <c r="J9" s="84"/>
      <c r="K9" s="85"/>
    </row>
    <row r="10" spans="2:11" ht="13.5" customHeight="1">
      <c r="B10" s="116"/>
      <c r="C10" s="103"/>
      <c r="D10" s="104"/>
      <c r="E10" s="105"/>
      <c r="F10" s="129"/>
      <c r="G10" s="121"/>
      <c r="H10" s="121"/>
      <c r="I10" s="122"/>
      <c r="J10" s="86"/>
      <c r="K10" s="87"/>
    </row>
    <row r="11" spans="2:11" ht="13.5" customHeight="1">
      <c r="B11" s="116"/>
      <c r="C11" s="100" t="s">
        <v>204</v>
      </c>
      <c r="D11" s="101"/>
      <c r="E11" s="102"/>
      <c r="F11" s="117" t="s">
        <v>224</v>
      </c>
      <c r="G11" s="118"/>
      <c r="H11" s="118"/>
      <c r="I11" s="119"/>
      <c r="J11" s="84"/>
      <c r="K11" s="85"/>
    </row>
    <row r="12" spans="2:11" ht="13.5" customHeight="1">
      <c r="B12" s="116"/>
      <c r="C12" s="103"/>
      <c r="D12" s="104"/>
      <c r="E12" s="105"/>
      <c r="F12" s="129"/>
      <c r="G12" s="121"/>
      <c r="H12" s="121"/>
      <c r="I12" s="122"/>
      <c r="J12" s="86"/>
      <c r="K12" s="87"/>
    </row>
    <row r="13" spans="2:13" ht="13.5" customHeight="1">
      <c r="B13" s="116"/>
      <c r="C13" s="100" t="s">
        <v>205</v>
      </c>
      <c r="D13" s="101"/>
      <c r="E13" s="102"/>
      <c r="F13" s="149" t="s">
        <v>225</v>
      </c>
      <c r="G13" s="118"/>
      <c r="H13" s="118"/>
      <c r="I13" s="119"/>
      <c r="J13" s="84">
        <f>1000*L13*L14</f>
        <v>0</v>
      </c>
      <c r="K13" s="85"/>
      <c r="L13" s="79"/>
      <c r="M13" t="s">
        <v>15</v>
      </c>
    </row>
    <row r="14" spans="2:13" ht="13.5" customHeight="1">
      <c r="B14" s="116"/>
      <c r="C14" s="103"/>
      <c r="D14" s="104"/>
      <c r="E14" s="105"/>
      <c r="F14" s="129"/>
      <c r="G14" s="121"/>
      <c r="H14" s="121"/>
      <c r="I14" s="122"/>
      <c r="J14" s="86"/>
      <c r="K14" s="87"/>
      <c r="L14" s="79">
        <f>D5</f>
        <v>0</v>
      </c>
      <c r="M14" t="s">
        <v>80</v>
      </c>
    </row>
    <row r="15" spans="2:13" ht="13.5" customHeight="1">
      <c r="B15" s="116"/>
      <c r="C15" s="100" t="s">
        <v>206</v>
      </c>
      <c r="D15" s="101"/>
      <c r="E15" s="102"/>
      <c r="F15" s="117" t="s">
        <v>226</v>
      </c>
      <c r="G15" s="118"/>
      <c r="H15" s="118"/>
      <c r="I15" s="119"/>
      <c r="J15" s="84"/>
      <c r="K15" s="85"/>
      <c r="M15" t="s">
        <v>15</v>
      </c>
    </row>
    <row r="16" spans="2:11" ht="13.5" customHeight="1">
      <c r="B16" s="116"/>
      <c r="C16" s="103"/>
      <c r="D16" s="104"/>
      <c r="E16" s="105"/>
      <c r="F16" s="129"/>
      <c r="G16" s="121"/>
      <c r="H16" s="121"/>
      <c r="I16" s="122"/>
      <c r="J16" s="86"/>
      <c r="K16" s="87"/>
    </row>
    <row r="17" spans="2:11" ht="13.5" customHeight="1">
      <c r="B17" s="116"/>
      <c r="C17" s="115" t="s">
        <v>207</v>
      </c>
      <c r="D17" s="100" t="s">
        <v>208</v>
      </c>
      <c r="E17" s="102"/>
      <c r="F17" s="117" t="s">
        <v>222</v>
      </c>
      <c r="G17" s="118"/>
      <c r="H17" s="118"/>
      <c r="I17" s="119"/>
      <c r="J17" s="84"/>
      <c r="K17" s="85"/>
    </row>
    <row r="18" spans="2:11" ht="13.5" customHeight="1">
      <c r="B18" s="116"/>
      <c r="C18" s="116"/>
      <c r="D18" s="103"/>
      <c r="E18" s="105"/>
      <c r="F18" s="129"/>
      <c r="G18" s="121"/>
      <c r="H18" s="121"/>
      <c r="I18" s="122"/>
      <c r="J18" s="86"/>
      <c r="K18" s="87"/>
    </row>
    <row r="19" spans="2:13" ht="13.5" customHeight="1">
      <c r="B19" s="116"/>
      <c r="C19" s="116"/>
      <c r="D19" s="100" t="s">
        <v>209</v>
      </c>
      <c r="E19" s="102"/>
      <c r="F19" s="117" t="s">
        <v>227</v>
      </c>
      <c r="G19" s="118"/>
      <c r="H19" s="118"/>
      <c r="I19" s="119"/>
      <c r="J19" s="84">
        <f>178000*L19</f>
        <v>0</v>
      </c>
      <c r="K19" s="85"/>
      <c r="L19" s="80"/>
      <c r="M19" t="s">
        <v>300</v>
      </c>
    </row>
    <row r="20" spans="2:11" ht="13.5" customHeight="1">
      <c r="B20" s="116"/>
      <c r="C20" s="116"/>
      <c r="D20" s="103"/>
      <c r="E20" s="105"/>
      <c r="F20" s="129"/>
      <c r="G20" s="121"/>
      <c r="H20" s="121"/>
      <c r="I20" s="122"/>
      <c r="J20" s="86"/>
      <c r="K20" s="87"/>
    </row>
    <row r="21" spans="2:13" ht="13.5" customHeight="1">
      <c r="B21" s="116"/>
      <c r="C21" s="116"/>
      <c r="D21" s="130" t="s">
        <v>285</v>
      </c>
      <c r="E21" s="131"/>
      <c r="F21" s="117" t="s">
        <v>301</v>
      </c>
      <c r="G21" s="118"/>
      <c r="H21" s="118"/>
      <c r="I21" s="119"/>
      <c r="J21" s="84">
        <f>10000*L21*L22</f>
        <v>0</v>
      </c>
      <c r="K21" s="85"/>
      <c r="L21" s="79"/>
      <c r="M21" t="s">
        <v>297</v>
      </c>
    </row>
    <row r="22" spans="2:13" ht="13.5" customHeight="1">
      <c r="B22" s="116"/>
      <c r="C22" s="116"/>
      <c r="D22" s="132"/>
      <c r="E22" s="133"/>
      <c r="F22" s="129"/>
      <c r="G22" s="121"/>
      <c r="H22" s="121"/>
      <c r="I22" s="122"/>
      <c r="J22" s="86"/>
      <c r="K22" s="87"/>
      <c r="L22" s="79">
        <f>D5</f>
        <v>0</v>
      </c>
      <c r="M22" t="s">
        <v>80</v>
      </c>
    </row>
    <row r="23" spans="2:11" ht="13.5" customHeight="1">
      <c r="B23" s="116"/>
      <c r="C23" s="116"/>
      <c r="D23" s="100" t="s">
        <v>210</v>
      </c>
      <c r="E23" s="102"/>
      <c r="F23" s="117" t="s">
        <v>286</v>
      </c>
      <c r="G23" s="118"/>
      <c r="H23" s="118"/>
      <c r="I23" s="119"/>
      <c r="J23" s="84">
        <f>INT(SUM(J9:K22)*0.1)</f>
        <v>0</v>
      </c>
      <c r="K23" s="85"/>
    </row>
    <row r="24" spans="2:11" ht="13.5" customHeight="1">
      <c r="B24" s="116"/>
      <c r="C24" s="116"/>
      <c r="D24" s="103"/>
      <c r="E24" s="105"/>
      <c r="F24" s="129"/>
      <c r="G24" s="121"/>
      <c r="H24" s="121"/>
      <c r="I24" s="122"/>
      <c r="J24" s="86"/>
      <c r="K24" s="87"/>
    </row>
    <row r="25" spans="2:11" ht="13.5" customHeight="1">
      <c r="B25" s="116"/>
      <c r="C25" s="150" t="s">
        <v>211</v>
      </c>
      <c r="D25" s="110"/>
      <c r="E25" s="110"/>
      <c r="F25" s="110"/>
      <c r="G25" s="110"/>
      <c r="H25" s="110"/>
      <c r="I25" s="111"/>
      <c r="J25" s="84">
        <f>SUM(J9:K24)</f>
        <v>0</v>
      </c>
      <c r="K25" s="85"/>
    </row>
    <row r="26" spans="2:11" ht="13.5" customHeight="1">
      <c r="B26" s="116"/>
      <c r="C26" s="151"/>
      <c r="D26" s="113"/>
      <c r="E26" s="113"/>
      <c r="F26" s="113"/>
      <c r="G26" s="113"/>
      <c r="H26" s="113"/>
      <c r="I26" s="114"/>
      <c r="J26" s="86"/>
      <c r="K26" s="87"/>
    </row>
    <row r="27" spans="2:11" ht="13.5" customHeight="1">
      <c r="B27" s="100" t="s">
        <v>212</v>
      </c>
      <c r="C27" s="101"/>
      <c r="D27" s="101"/>
      <c r="E27" s="102"/>
      <c r="F27" s="109" t="s">
        <v>324</v>
      </c>
      <c r="G27" s="110"/>
      <c r="H27" s="110"/>
      <c r="I27" s="111"/>
      <c r="J27" s="84">
        <f>INT(J25*0.3)</f>
        <v>0</v>
      </c>
      <c r="K27" s="85"/>
    </row>
    <row r="28" spans="2:11" ht="13.5" customHeight="1">
      <c r="B28" s="134"/>
      <c r="C28" s="107"/>
      <c r="D28" s="107"/>
      <c r="E28" s="135"/>
      <c r="F28" s="148"/>
      <c r="G28" s="143"/>
      <c r="H28" s="143"/>
      <c r="I28" s="144"/>
      <c r="J28" s="88"/>
      <c r="K28" s="89"/>
    </row>
    <row r="29" spans="2:13" ht="13.5" customHeight="1">
      <c r="B29" s="136" t="s">
        <v>309</v>
      </c>
      <c r="C29" s="137"/>
      <c r="D29" s="137"/>
      <c r="E29" s="138"/>
      <c r="F29" s="123" t="s">
        <v>323</v>
      </c>
      <c r="G29" s="124"/>
      <c r="H29" s="124"/>
      <c r="I29" s="125"/>
      <c r="J29" s="90">
        <f>INT(SUM(J9:K16)*0.16)</f>
        <v>0</v>
      </c>
      <c r="K29" s="91"/>
      <c r="M29" s="6"/>
    </row>
    <row r="30" spans="2:13" ht="13.5" customHeight="1">
      <c r="B30" s="139"/>
      <c r="C30" s="140"/>
      <c r="D30" s="140"/>
      <c r="E30" s="141"/>
      <c r="F30" s="126"/>
      <c r="G30" s="127"/>
      <c r="H30" s="127"/>
      <c r="I30" s="128"/>
      <c r="J30" s="92"/>
      <c r="K30" s="93"/>
      <c r="M30" s="6"/>
    </row>
    <row r="31" spans="2:11" ht="13.5" customHeight="1">
      <c r="B31" s="134" t="s">
        <v>310</v>
      </c>
      <c r="C31" s="107"/>
      <c r="D31" s="107"/>
      <c r="E31" s="135"/>
      <c r="F31" s="142"/>
      <c r="G31" s="143"/>
      <c r="H31" s="143"/>
      <c r="I31" s="144"/>
      <c r="J31" s="88">
        <f>SUM(J25:K30)</f>
        <v>0</v>
      </c>
      <c r="K31" s="89"/>
    </row>
    <row r="32" spans="2:11" ht="13.5" customHeight="1">
      <c r="B32" s="103"/>
      <c r="C32" s="104"/>
      <c r="D32" s="104"/>
      <c r="E32" s="105"/>
      <c r="F32" s="112"/>
      <c r="G32" s="113"/>
      <c r="H32" s="113"/>
      <c r="I32" s="114"/>
      <c r="J32" s="86"/>
      <c r="K32" s="87"/>
    </row>
    <row r="33" spans="2:11" ht="13.5" customHeight="1">
      <c r="B33" s="100" t="s">
        <v>329</v>
      </c>
      <c r="C33" s="101"/>
      <c r="D33" s="101"/>
      <c r="E33" s="102"/>
      <c r="F33" s="109"/>
      <c r="G33" s="110"/>
      <c r="H33" s="110"/>
      <c r="I33" s="111"/>
      <c r="J33" s="84">
        <f>INT(J31*0.1)</f>
        <v>0</v>
      </c>
      <c r="K33" s="85"/>
    </row>
    <row r="34" spans="2:11" ht="13.5" customHeight="1">
      <c r="B34" s="103"/>
      <c r="C34" s="104"/>
      <c r="D34" s="104"/>
      <c r="E34" s="105"/>
      <c r="F34" s="112"/>
      <c r="G34" s="113"/>
      <c r="H34" s="113"/>
      <c r="I34" s="114"/>
      <c r="J34" s="86"/>
      <c r="K34" s="87"/>
    </row>
    <row r="35" spans="2:11" ht="13.5" customHeight="1">
      <c r="B35" s="100" t="s">
        <v>311</v>
      </c>
      <c r="C35" s="101"/>
      <c r="D35" s="101"/>
      <c r="E35" s="102"/>
      <c r="F35" s="109"/>
      <c r="G35" s="110"/>
      <c r="H35" s="110"/>
      <c r="I35" s="111"/>
      <c r="J35" s="84">
        <f>SUM(J31:K34)</f>
        <v>0</v>
      </c>
      <c r="K35" s="85"/>
    </row>
    <row r="36" spans="2:11" ht="13.5" customHeight="1">
      <c r="B36" s="103"/>
      <c r="C36" s="104"/>
      <c r="D36" s="104"/>
      <c r="E36" s="105"/>
      <c r="F36" s="112"/>
      <c r="G36" s="113"/>
      <c r="H36" s="113"/>
      <c r="I36" s="114"/>
      <c r="J36" s="86"/>
      <c r="K36" s="87"/>
    </row>
    <row r="37" spans="6:11" ht="13.5" customHeight="1">
      <c r="F37" s="69"/>
      <c r="G37" s="70"/>
      <c r="H37" s="70"/>
      <c r="I37" s="70"/>
      <c r="J37" s="78"/>
      <c r="K37" s="75"/>
    </row>
    <row r="38" spans="2:11" ht="13.5" customHeight="1">
      <c r="B38" t="s">
        <v>213</v>
      </c>
      <c r="F38" s="69"/>
      <c r="G38" s="70"/>
      <c r="H38" s="70"/>
      <c r="I38" s="70"/>
      <c r="J38" s="78"/>
      <c r="K38" s="75"/>
    </row>
    <row r="39" spans="2:11" ht="13.5" customHeight="1">
      <c r="B39" s="96" t="s">
        <v>175</v>
      </c>
      <c r="C39" s="99"/>
      <c r="D39" s="99"/>
      <c r="E39" s="97"/>
      <c r="F39" s="145" t="s">
        <v>228</v>
      </c>
      <c r="G39" s="146"/>
      <c r="H39" s="146"/>
      <c r="I39" s="147"/>
      <c r="J39" s="94" t="s">
        <v>165</v>
      </c>
      <c r="K39" s="95"/>
    </row>
    <row r="40" spans="2:13" ht="13.5" customHeight="1">
      <c r="B40" s="115" t="s">
        <v>312</v>
      </c>
      <c r="C40" s="100" t="s">
        <v>214</v>
      </c>
      <c r="D40" s="101"/>
      <c r="E40" s="102"/>
      <c r="F40" s="117" t="s">
        <v>298</v>
      </c>
      <c r="G40" s="118"/>
      <c r="H40" s="118"/>
      <c r="I40" s="119"/>
      <c r="J40" s="84">
        <f>6000*L40</f>
        <v>0</v>
      </c>
      <c r="K40" s="85"/>
      <c r="L40" s="79"/>
      <c r="M40" t="s">
        <v>15</v>
      </c>
    </row>
    <row r="41" spans="2:11" ht="13.5" customHeight="1">
      <c r="B41" s="116"/>
      <c r="C41" s="103"/>
      <c r="D41" s="104"/>
      <c r="E41" s="105"/>
      <c r="F41" s="129"/>
      <c r="G41" s="121"/>
      <c r="H41" s="121"/>
      <c r="I41" s="122"/>
      <c r="J41" s="86"/>
      <c r="K41" s="87"/>
    </row>
    <row r="42" spans="2:13" ht="13.5" customHeight="1">
      <c r="B42" s="116"/>
      <c r="C42" s="115" t="s">
        <v>287</v>
      </c>
      <c r="D42" s="100" t="s">
        <v>288</v>
      </c>
      <c r="E42" s="102"/>
      <c r="F42" s="117" t="s">
        <v>302</v>
      </c>
      <c r="G42" s="118"/>
      <c r="H42" s="118"/>
      <c r="I42" s="119"/>
      <c r="J42" s="84">
        <f>3000*L42</f>
        <v>0</v>
      </c>
      <c r="K42" s="85"/>
      <c r="L42" s="79"/>
      <c r="M42" t="s">
        <v>15</v>
      </c>
    </row>
    <row r="43" spans="2:11" ht="13.5" customHeight="1">
      <c r="B43" s="116"/>
      <c r="C43" s="116"/>
      <c r="D43" s="103"/>
      <c r="E43" s="105"/>
      <c r="F43" s="120"/>
      <c r="G43" s="121"/>
      <c r="H43" s="121"/>
      <c r="I43" s="122"/>
      <c r="J43" s="86"/>
      <c r="K43" s="87"/>
    </row>
    <row r="44" spans="2:11" ht="13.5" customHeight="1">
      <c r="B44" s="116"/>
      <c r="C44" s="116"/>
      <c r="D44" s="100" t="s">
        <v>289</v>
      </c>
      <c r="E44" s="102"/>
      <c r="F44" s="117" t="s">
        <v>176</v>
      </c>
      <c r="G44" s="118"/>
      <c r="H44" s="118"/>
      <c r="I44" s="119"/>
      <c r="J44" s="84"/>
      <c r="K44" s="85"/>
    </row>
    <row r="45" spans="2:11" ht="13.5" customHeight="1">
      <c r="B45" s="116"/>
      <c r="C45" s="116"/>
      <c r="D45" s="103"/>
      <c r="E45" s="105"/>
      <c r="F45" s="120"/>
      <c r="G45" s="121"/>
      <c r="H45" s="121"/>
      <c r="I45" s="122"/>
      <c r="J45" s="86"/>
      <c r="K45" s="87"/>
    </row>
    <row r="46" spans="2:11" ht="13.5" customHeight="1">
      <c r="B46" s="116"/>
      <c r="C46" s="116"/>
      <c r="D46" s="100" t="s">
        <v>215</v>
      </c>
      <c r="E46" s="102"/>
      <c r="F46" s="117" t="s">
        <v>320</v>
      </c>
      <c r="G46" s="118"/>
      <c r="H46" s="118"/>
      <c r="I46" s="119"/>
      <c r="J46" s="84">
        <f>INT(SUM(J40:K45)*0.1)</f>
        <v>0</v>
      </c>
      <c r="K46" s="85"/>
    </row>
    <row r="47" spans="2:11" ht="13.5" customHeight="1">
      <c r="B47" s="116"/>
      <c r="C47" s="116"/>
      <c r="D47" s="103"/>
      <c r="E47" s="105"/>
      <c r="F47" s="129"/>
      <c r="G47" s="121"/>
      <c r="H47" s="121"/>
      <c r="I47" s="122"/>
      <c r="J47" s="86"/>
      <c r="K47" s="87"/>
    </row>
    <row r="48" spans="2:11" ht="13.5" customHeight="1">
      <c r="B48" s="116"/>
      <c r="C48" s="150" t="s">
        <v>313</v>
      </c>
      <c r="D48" s="110"/>
      <c r="E48" s="110"/>
      <c r="F48" s="110"/>
      <c r="G48" s="110"/>
      <c r="H48" s="110"/>
      <c r="I48" s="111"/>
      <c r="J48" s="84">
        <f>SUM(J40:K47)</f>
        <v>0</v>
      </c>
      <c r="K48" s="85"/>
    </row>
    <row r="49" spans="2:11" ht="13.5" customHeight="1">
      <c r="B49" s="116"/>
      <c r="C49" s="151"/>
      <c r="D49" s="113"/>
      <c r="E49" s="113"/>
      <c r="F49" s="113"/>
      <c r="G49" s="113"/>
      <c r="H49" s="113"/>
      <c r="I49" s="114"/>
      <c r="J49" s="86"/>
      <c r="K49" s="87"/>
    </row>
    <row r="50" spans="2:11" ht="13.5" customHeight="1">
      <c r="B50" s="100" t="s">
        <v>314</v>
      </c>
      <c r="C50" s="101"/>
      <c r="D50" s="101"/>
      <c r="E50" s="102"/>
      <c r="F50" s="109" t="s">
        <v>325</v>
      </c>
      <c r="G50" s="110"/>
      <c r="H50" s="110"/>
      <c r="I50" s="111"/>
      <c r="J50" s="84">
        <f>INT(J48*0.3)</f>
        <v>0</v>
      </c>
      <c r="K50" s="85"/>
    </row>
    <row r="51" spans="2:11" ht="13.5" customHeight="1">
      <c r="B51" s="134"/>
      <c r="C51" s="107"/>
      <c r="D51" s="107"/>
      <c r="E51" s="135"/>
      <c r="F51" s="148"/>
      <c r="G51" s="143"/>
      <c r="H51" s="143"/>
      <c r="I51" s="144"/>
      <c r="J51" s="88"/>
      <c r="K51" s="89"/>
    </row>
    <row r="52" spans="2:13" ht="13.5" customHeight="1">
      <c r="B52" s="136" t="s">
        <v>315</v>
      </c>
      <c r="C52" s="137"/>
      <c r="D52" s="137"/>
      <c r="E52" s="138"/>
      <c r="F52" s="123" t="s">
        <v>326</v>
      </c>
      <c r="G52" s="124"/>
      <c r="H52" s="124"/>
      <c r="I52" s="125"/>
      <c r="J52" s="90">
        <f>INT(J40*0.16)</f>
        <v>0</v>
      </c>
      <c r="K52" s="91"/>
      <c r="M52" s="6"/>
    </row>
    <row r="53" spans="2:13" ht="13.5" customHeight="1">
      <c r="B53" s="139"/>
      <c r="C53" s="140"/>
      <c r="D53" s="140"/>
      <c r="E53" s="141"/>
      <c r="F53" s="126"/>
      <c r="G53" s="127"/>
      <c r="H53" s="127"/>
      <c r="I53" s="128"/>
      <c r="J53" s="92"/>
      <c r="K53" s="93"/>
      <c r="M53" s="6"/>
    </row>
    <row r="54" spans="2:11" ht="13.5" customHeight="1">
      <c r="B54" s="134" t="s">
        <v>316</v>
      </c>
      <c r="C54" s="107"/>
      <c r="D54" s="107"/>
      <c r="E54" s="135"/>
      <c r="F54" s="142"/>
      <c r="G54" s="143"/>
      <c r="H54" s="143"/>
      <c r="I54" s="144"/>
      <c r="J54" s="88">
        <f>SUM(J48:K53)</f>
        <v>0</v>
      </c>
      <c r="K54" s="89"/>
    </row>
    <row r="55" spans="2:11" ht="13.5" customHeight="1">
      <c r="B55" s="103"/>
      <c r="C55" s="104"/>
      <c r="D55" s="104"/>
      <c r="E55" s="105"/>
      <c r="F55" s="112"/>
      <c r="G55" s="113"/>
      <c r="H55" s="113"/>
      <c r="I55" s="114"/>
      <c r="J55" s="86"/>
      <c r="K55" s="87"/>
    </row>
    <row r="56" spans="2:11" ht="13.5" customHeight="1">
      <c r="B56" s="100" t="s">
        <v>328</v>
      </c>
      <c r="C56" s="101"/>
      <c r="D56" s="101"/>
      <c r="E56" s="102"/>
      <c r="F56" s="109"/>
      <c r="G56" s="110"/>
      <c r="H56" s="110"/>
      <c r="I56" s="111"/>
      <c r="J56" s="84">
        <f>INT(J54*0.1)</f>
        <v>0</v>
      </c>
      <c r="K56" s="85"/>
    </row>
    <row r="57" spans="2:11" ht="13.5" customHeight="1">
      <c r="B57" s="103"/>
      <c r="C57" s="104"/>
      <c r="D57" s="104"/>
      <c r="E57" s="105"/>
      <c r="F57" s="112"/>
      <c r="G57" s="113"/>
      <c r="H57" s="113"/>
      <c r="I57" s="114"/>
      <c r="J57" s="86"/>
      <c r="K57" s="87"/>
    </row>
    <row r="58" spans="2:11" ht="13.5" customHeight="1">
      <c r="B58" s="100" t="s">
        <v>317</v>
      </c>
      <c r="C58" s="101"/>
      <c r="D58" s="101"/>
      <c r="E58" s="102"/>
      <c r="F58" s="109"/>
      <c r="G58" s="110"/>
      <c r="H58" s="110"/>
      <c r="I58" s="111"/>
      <c r="J58" s="84">
        <f>SUM(J54:K57)</f>
        <v>0</v>
      </c>
      <c r="K58" s="85"/>
    </row>
    <row r="59" spans="2:11" ht="13.5" customHeight="1">
      <c r="B59" s="103"/>
      <c r="C59" s="104"/>
      <c r="D59" s="104"/>
      <c r="E59" s="105"/>
      <c r="F59" s="112"/>
      <c r="G59" s="113"/>
      <c r="H59" s="113"/>
      <c r="I59" s="114"/>
      <c r="J59" s="86"/>
      <c r="K59" s="87"/>
    </row>
    <row r="60" spans="2:11" ht="13.5" customHeight="1">
      <c r="B60" s="61"/>
      <c r="C60" s="61"/>
      <c r="D60" s="61"/>
      <c r="E60" s="61"/>
      <c r="F60" s="72"/>
      <c r="G60" s="73"/>
      <c r="H60" s="73"/>
      <c r="I60" s="73"/>
      <c r="J60" s="73"/>
      <c r="K60" s="61"/>
    </row>
    <row r="61" spans="6:11" ht="19.5" customHeight="1">
      <c r="F61" s="69"/>
      <c r="G61" s="69"/>
      <c r="H61" s="69"/>
      <c r="I61" s="69"/>
      <c r="J61" s="69"/>
      <c r="K61" s="7" t="s">
        <v>237</v>
      </c>
    </row>
    <row r="62" spans="6:10" ht="19.5" customHeight="1">
      <c r="F62" s="69"/>
      <c r="G62" s="69"/>
      <c r="H62" s="69"/>
      <c r="I62" s="69"/>
      <c r="J62" s="69"/>
    </row>
    <row r="63" spans="1:12" ht="19.5" customHeight="1">
      <c r="A63" t="s">
        <v>233</v>
      </c>
      <c r="B63" s="61" t="s">
        <v>295</v>
      </c>
      <c r="D63" s="61"/>
      <c r="E63" s="61">
        <f>D5</f>
        <v>0</v>
      </c>
      <c r="F63" t="s">
        <v>296</v>
      </c>
      <c r="G63" s="76">
        <f>J35+J58*E63</f>
        <v>0</v>
      </c>
      <c r="H63" s="76" t="s">
        <v>231</v>
      </c>
      <c r="I63" t="s">
        <v>232</v>
      </c>
      <c r="J63" s="77">
        <f>J33+J56*E63</f>
        <v>0</v>
      </c>
      <c r="K63" s="71" t="s">
        <v>299</v>
      </c>
      <c r="L63" s="61"/>
    </row>
    <row r="64" ht="19.5" customHeight="1"/>
    <row r="65" ht="19.5" customHeight="1"/>
    <row r="66" spans="1:10" ht="19.5" customHeight="1">
      <c r="A66" t="s">
        <v>233</v>
      </c>
      <c r="B66" s="6" t="s">
        <v>229</v>
      </c>
      <c r="C66" s="6"/>
      <c r="D66" s="6"/>
      <c r="E66" s="6" t="s">
        <v>290</v>
      </c>
      <c r="G66" s="6"/>
      <c r="H66" s="6"/>
      <c r="I66" s="6"/>
      <c r="J66" s="6"/>
    </row>
    <row r="67" spans="2:11" ht="19.5" customHeight="1">
      <c r="B67" s="108" t="s">
        <v>230</v>
      </c>
      <c r="C67" s="108"/>
      <c r="D67" s="108"/>
      <c r="G67" s="76">
        <f>J35</f>
        <v>0</v>
      </c>
      <c r="H67" s="76" t="s">
        <v>231</v>
      </c>
      <c r="I67" t="s">
        <v>232</v>
      </c>
      <c r="J67" s="77">
        <f>J33</f>
        <v>0</v>
      </c>
      <c r="K67" s="71" t="s">
        <v>299</v>
      </c>
    </row>
    <row r="68" ht="19.5" customHeight="1">
      <c r="K68" s="7"/>
    </row>
    <row r="69" ht="19.5" customHeight="1">
      <c r="K69" s="7"/>
    </row>
    <row r="70" spans="1:2" ht="19.5" customHeight="1">
      <c r="A70" t="s">
        <v>233</v>
      </c>
      <c r="B70" t="s">
        <v>319</v>
      </c>
    </row>
    <row r="71" spans="3:11" ht="19.5" customHeight="1">
      <c r="C71" s="108" t="s">
        <v>234</v>
      </c>
      <c r="D71" s="108"/>
      <c r="E71" s="108"/>
      <c r="G71" s="76">
        <f>SUM(J58)</f>
        <v>0</v>
      </c>
      <c r="H71" s="76" t="s">
        <v>231</v>
      </c>
      <c r="I71" t="s">
        <v>232</v>
      </c>
      <c r="J71" s="77">
        <f>J56</f>
        <v>0</v>
      </c>
      <c r="K71" s="71" t="s">
        <v>299</v>
      </c>
    </row>
    <row r="72" spans="3:11" ht="19.5" customHeight="1">
      <c r="C72" s="6"/>
      <c r="D72" s="6"/>
      <c r="E72" s="6"/>
      <c r="G72" s="74"/>
      <c r="H72" s="74"/>
      <c r="K72" s="74"/>
    </row>
    <row r="73" ht="19.5" customHeight="1"/>
    <row r="74" spans="1:11" ht="19.5" customHeight="1">
      <c r="A74" s="8" t="s">
        <v>233</v>
      </c>
      <c r="B74" s="8" t="s">
        <v>235</v>
      </c>
      <c r="C74" s="8"/>
      <c r="D74" s="8"/>
      <c r="E74" s="8"/>
      <c r="F74" s="8"/>
      <c r="G74" s="8"/>
      <c r="H74" s="8"/>
      <c r="I74" s="8"/>
      <c r="J74" s="8"/>
      <c r="K74" s="8"/>
    </row>
    <row r="75" spans="1:11" ht="19.5" customHeight="1">
      <c r="A75" s="8"/>
      <c r="B75" s="8"/>
      <c r="C75" s="8" t="s">
        <v>291</v>
      </c>
      <c r="D75" s="8"/>
      <c r="E75" s="8"/>
      <c r="F75" s="8"/>
      <c r="G75" s="8"/>
      <c r="H75" s="8"/>
      <c r="I75" s="8"/>
      <c r="J75" s="8"/>
      <c r="K75" s="8"/>
    </row>
    <row r="76" spans="1:11" ht="19.5" customHeight="1">
      <c r="A76" s="8"/>
      <c r="B76" s="8"/>
      <c r="C76" s="8" t="s">
        <v>294</v>
      </c>
      <c r="D76" s="8"/>
      <c r="E76" s="8"/>
      <c r="F76" s="8"/>
      <c r="G76" s="81">
        <v>0</v>
      </c>
      <c r="H76" s="81" t="s">
        <v>231</v>
      </c>
      <c r="I76" s="8" t="s">
        <v>232</v>
      </c>
      <c r="J76" s="82">
        <f>INT(G76-G76/1.1)</f>
        <v>0</v>
      </c>
      <c r="K76" s="83" t="s">
        <v>299</v>
      </c>
    </row>
    <row r="77" ht="19.5" customHeight="1"/>
    <row r="78" ht="19.5" customHeight="1"/>
    <row r="79" spans="1:2" ht="19.5" customHeight="1">
      <c r="A79" t="s">
        <v>307</v>
      </c>
      <c r="B79" t="s">
        <v>308</v>
      </c>
    </row>
    <row r="80" spans="7:11" ht="19.5" customHeight="1">
      <c r="G80" s="81">
        <v>22000</v>
      </c>
      <c r="H80" s="81" t="s">
        <v>231</v>
      </c>
      <c r="I80" s="8" t="s">
        <v>232</v>
      </c>
      <c r="J80" s="82">
        <f>G80-ROUND(G80/1.1,0)</f>
        <v>2000</v>
      </c>
      <c r="K80" s="83" t="s">
        <v>299</v>
      </c>
    </row>
    <row r="81" ht="19.5" customHeight="1"/>
    <row r="82" ht="19.5" customHeight="1"/>
    <row r="83" spans="1:2" ht="19.5" customHeight="1">
      <c r="A83" s="8" t="s">
        <v>233</v>
      </c>
      <c r="B83" t="s">
        <v>306</v>
      </c>
    </row>
    <row r="84" spans="3:10" ht="19.5" customHeight="1">
      <c r="C84" s="108" t="s">
        <v>318</v>
      </c>
      <c r="D84" s="108"/>
      <c r="E84" s="108"/>
      <c r="F84" s="108"/>
      <c r="G84" s="108"/>
      <c r="H84" t="s">
        <v>304</v>
      </c>
      <c r="J84" t="s">
        <v>305</v>
      </c>
    </row>
    <row r="85" ht="19.5" customHeight="1"/>
    <row r="86" ht="19.5" customHeight="1"/>
    <row r="87" ht="19.5" customHeight="1"/>
    <row r="88" ht="19.5" customHeight="1"/>
    <row r="89" ht="19.5" customHeight="1"/>
    <row r="90" ht="19.5" customHeight="1"/>
  </sheetData>
  <sheetProtection/>
  <mergeCells count="88">
    <mergeCell ref="C84:G84"/>
    <mergeCell ref="B50:E51"/>
    <mergeCell ref="B56:E57"/>
    <mergeCell ref="F9:I10"/>
    <mergeCell ref="F17:I18"/>
    <mergeCell ref="F56:I57"/>
    <mergeCell ref="F46:I47"/>
    <mergeCell ref="C48:I49"/>
    <mergeCell ref="D46:E47"/>
    <mergeCell ref="C25:I26"/>
    <mergeCell ref="F8:I8"/>
    <mergeCell ref="F11:I12"/>
    <mergeCell ref="F13:I14"/>
    <mergeCell ref="F15:I16"/>
    <mergeCell ref="F19:I20"/>
    <mergeCell ref="F27:I28"/>
    <mergeCell ref="F40:I41"/>
    <mergeCell ref="B29:E30"/>
    <mergeCell ref="B40:B49"/>
    <mergeCell ref="F39:I39"/>
    <mergeCell ref="F54:I55"/>
    <mergeCell ref="F50:I51"/>
    <mergeCell ref="F42:I43"/>
    <mergeCell ref="F29:I30"/>
    <mergeCell ref="B33:E34"/>
    <mergeCell ref="B35:E36"/>
    <mergeCell ref="B9:B26"/>
    <mergeCell ref="F31:I32"/>
    <mergeCell ref="C15:E16"/>
    <mergeCell ref="D19:E20"/>
    <mergeCell ref="D23:E24"/>
    <mergeCell ref="B27:E28"/>
    <mergeCell ref="F23:I24"/>
    <mergeCell ref="C71:E71"/>
    <mergeCell ref="B31:E32"/>
    <mergeCell ref="B54:E55"/>
    <mergeCell ref="B58:E59"/>
    <mergeCell ref="D44:E45"/>
    <mergeCell ref="B52:E53"/>
    <mergeCell ref="C40:E41"/>
    <mergeCell ref="D42:E43"/>
    <mergeCell ref="B39:E39"/>
    <mergeCell ref="B67:D67"/>
    <mergeCell ref="F58:I59"/>
    <mergeCell ref="C42:C47"/>
    <mergeCell ref="F44:I45"/>
    <mergeCell ref="C17:C24"/>
    <mergeCell ref="D17:E18"/>
    <mergeCell ref="F52:I53"/>
    <mergeCell ref="F21:I22"/>
    <mergeCell ref="F35:I36"/>
    <mergeCell ref="D21:E22"/>
    <mergeCell ref="F33:I34"/>
    <mergeCell ref="J25:K26"/>
    <mergeCell ref="B1:K1"/>
    <mergeCell ref="B8:E8"/>
    <mergeCell ref="C11:E12"/>
    <mergeCell ref="C13:E14"/>
    <mergeCell ref="C9:E10"/>
    <mergeCell ref="E2:K2"/>
    <mergeCell ref="E3:K3"/>
    <mergeCell ref="E4:K4"/>
    <mergeCell ref="E5:K5"/>
    <mergeCell ref="J27:K28"/>
    <mergeCell ref="J9:K10"/>
    <mergeCell ref="J8:K8"/>
    <mergeCell ref="J11:K12"/>
    <mergeCell ref="J13:K14"/>
    <mergeCell ref="J15:K16"/>
    <mergeCell ref="J17:K18"/>
    <mergeCell ref="J19:K20"/>
    <mergeCell ref="J21:K22"/>
    <mergeCell ref="J23:K24"/>
    <mergeCell ref="J39:K39"/>
    <mergeCell ref="J40:K41"/>
    <mergeCell ref="J54:K55"/>
    <mergeCell ref="J56:K57"/>
    <mergeCell ref="J29:K30"/>
    <mergeCell ref="J31:K32"/>
    <mergeCell ref="J33:K34"/>
    <mergeCell ref="J35:K36"/>
    <mergeCell ref="J58:K59"/>
    <mergeCell ref="J42:K43"/>
    <mergeCell ref="J44:K45"/>
    <mergeCell ref="J46:K47"/>
    <mergeCell ref="J48:K49"/>
    <mergeCell ref="J50:K51"/>
    <mergeCell ref="J52:K53"/>
  </mergeCells>
  <printOptions horizontalCentered="1"/>
  <pageMargins left="0.5905511811023623" right="0.3937007874015748" top="0.7874015748031497" bottom="0.3937007874015748" header="0.5118110236220472" footer="0.5118110236220472"/>
  <pageSetup fitToHeight="2" horizontalDpi="600" verticalDpi="600" orientation="portrait" paperSize="9" scale="90" r:id="rId1"/>
  <rowBreaks count="1" manualBreakCount="1">
    <brk id="59" max="255" man="1"/>
  </rowBreaks>
</worksheet>
</file>

<file path=xl/worksheets/sheet2.xml><?xml version="1.0" encoding="utf-8"?>
<worksheet xmlns="http://schemas.openxmlformats.org/spreadsheetml/2006/main" xmlns:r="http://schemas.openxmlformats.org/officeDocument/2006/relationships">
  <dimension ref="A1:J47"/>
  <sheetViews>
    <sheetView zoomScalePageLayoutView="0" workbookViewId="0" topLeftCell="A1">
      <selection activeCell="I30" sqref="I30"/>
    </sheetView>
  </sheetViews>
  <sheetFormatPr defaultColWidth="9.00390625" defaultRowHeight="13.5"/>
  <cols>
    <col min="1" max="1" width="3.00390625" style="0" customWidth="1"/>
    <col min="2" max="2" width="21.375" style="0" bestFit="1" customWidth="1"/>
    <col min="3" max="3" width="3.625" style="0" customWidth="1"/>
    <col min="4" max="6" width="18.375" style="0" customWidth="1"/>
    <col min="7" max="7" width="10.00390625" style="0" bestFit="1" customWidth="1"/>
  </cols>
  <sheetData>
    <row r="1" spans="1:7" ht="24">
      <c r="A1" s="192" t="s">
        <v>0</v>
      </c>
      <c r="B1" s="192"/>
      <c r="C1" s="192"/>
      <c r="D1" s="192"/>
      <c r="E1" s="192"/>
      <c r="F1" s="192"/>
      <c r="G1" s="192"/>
    </row>
    <row r="3" spans="1:7" ht="21" customHeight="1">
      <c r="A3" s="156" t="s">
        <v>162</v>
      </c>
      <c r="B3" s="156"/>
      <c r="C3" s="157"/>
      <c r="D3" s="157"/>
      <c r="E3" s="157"/>
      <c r="F3" s="157"/>
      <c r="G3" s="157"/>
    </row>
    <row r="4" spans="1:8" ht="21" customHeight="1">
      <c r="A4" s="156" t="s">
        <v>171</v>
      </c>
      <c r="B4" s="156"/>
      <c r="C4" s="157"/>
      <c r="D4" s="157"/>
      <c r="E4" s="157"/>
      <c r="F4" s="157"/>
      <c r="G4" s="157"/>
      <c r="H4" s="6"/>
    </row>
    <row r="6" spans="2:10" ht="14.25" thickBot="1">
      <c r="B6" s="7" t="s">
        <v>81</v>
      </c>
      <c r="C6" s="10"/>
      <c r="D6" t="s">
        <v>80</v>
      </c>
      <c r="F6" s="7"/>
      <c r="G6" s="11"/>
      <c r="J6" s="8"/>
    </row>
    <row r="7" ht="14.25" thickTop="1"/>
    <row r="8" spans="1:7" ht="13.5">
      <c r="A8" s="161" t="s">
        <v>16</v>
      </c>
      <c r="B8" s="162"/>
      <c r="C8" s="158" t="s">
        <v>34</v>
      </c>
      <c r="D8" s="161" t="s">
        <v>15</v>
      </c>
      <c r="E8" s="168"/>
      <c r="F8" s="168"/>
      <c r="G8" s="97"/>
    </row>
    <row r="9" spans="1:7" ht="19.5" customHeight="1">
      <c r="A9" s="163"/>
      <c r="B9" s="164"/>
      <c r="C9" s="159"/>
      <c r="D9" s="2" t="s">
        <v>17</v>
      </c>
      <c r="E9" s="2" t="s">
        <v>18</v>
      </c>
      <c r="F9" s="2" t="s">
        <v>19</v>
      </c>
      <c r="G9" s="162" t="s">
        <v>20</v>
      </c>
    </row>
    <row r="10" spans="1:7" ht="19.5" customHeight="1">
      <c r="A10" s="165"/>
      <c r="B10" s="166"/>
      <c r="C10" s="160"/>
      <c r="D10" s="3" t="s">
        <v>21</v>
      </c>
      <c r="E10" s="3" t="s">
        <v>22</v>
      </c>
      <c r="F10" s="3" t="s">
        <v>23</v>
      </c>
      <c r="G10" s="105"/>
    </row>
    <row r="11" spans="1:7" ht="18" customHeight="1">
      <c r="A11" s="13" t="s">
        <v>2</v>
      </c>
      <c r="B11" s="14" t="s">
        <v>5</v>
      </c>
      <c r="C11" s="13">
        <v>2</v>
      </c>
      <c r="D11" s="15" t="s">
        <v>29</v>
      </c>
      <c r="E11" s="15" t="s">
        <v>30</v>
      </c>
      <c r="F11" s="57" t="s">
        <v>31</v>
      </c>
      <c r="G11" s="14"/>
    </row>
    <row r="12" spans="1:7" ht="18" customHeight="1">
      <c r="A12" s="13" t="s">
        <v>85</v>
      </c>
      <c r="B12" s="14" t="s">
        <v>6</v>
      </c>
      <c r="C12" s="13">
        <v>1</v>
      </c>
      <c r="D12" s="16" t="s">
        <v>32</v>
      </c>
      <c r="E12" s="16" t="s">
        <v>33</v>
      </c>
      <c r="F12" s="17"/>
      <c r="G12" s="14"/>
    </row>
    <row r="13" spans="1:7" ht="18" customHeight="1">
      <c r="A13" s="154" t="s">
        <v>86</v>
      </c>
      <c r="B13" s="152" t="s">
        <v>7</v>
      </c>
      <c r="C13" s="154">
        <v>1</v>
      </c>
      <c r="D13" s="19" t="s">
        <v>24</v>
      </c>
      <c r="E13" s="16" t="s">
        <v>26</v>
      </c>
      <c r="F13" s="173" t="s">
        <v>28</v>
      </c>
      <c r="G13" s="152"/>
    </row>
    <row r="14" spans="1:7" ht="18" customHeight="1">
      <c r="A14" s="155"/>
      <c r="B14" s="153"/>
      <c r="C14" s="155"/>
      <c r="D14" s="21" t="s">
        <v>25</v>
      </c>
      <c r="E14" s="15" t="s">
        <v>27</v>
      </c>
      <c r="F14" s="174"/>
      <c r="G14" s="153"/>
    </row>
    <row r="15" spans="1:7" ht="18" customHeight="1">
      <c r="A15" s="13" t="s">
        <v>87</v>
      </c>
      <c r="B15" s="14" t="s">
        <v>88</v>
      </c>
      <c r="C15" s="13">
        <v>2</v>
      </c>
      <c r="D15" s="15" t="s">
        <v>89</v>
      </c>
      <c r="E15" s="15" t="s">
        <v>35</v>
      </c>
      <c r="F15" s="13" t="s">
        <v>36</v>
      </c>
      <c r="G15" s="14"/>
    </row>
    <row r="16" spans="1:7" ht="18" customHeight="1">
      <c r="A16" s="13" t="s">
        <v>90</v>
      </c>
      <c r="B16" s="14" t="s">
        <v>8</v>
      </c>
      <c r="C16" s="13">
        <v>3</v>
      </c>
      <c r="D16" s="16" t="s">
        <v>37</v>
      </c>
      <c r="E16" s="22"/>
      <c r="F16" s="17"/>
      <c r="G16" s="14"/>
    </row>
    <row r="17" spans="1:7" ht="18" customHeight="1">
      <c r="A17" s="154" t="s">
        <v>91</v>
      </c>
      <c r="B17" s="152" t="s">
        <v>9</v>
      </c>
      <c r="C17" s="175">
        <v>1</v>
      </c>
      <c r="D17" s="16" t="s">
        <v>38</v>
      </c>
      <c r="E17" s="16" t="s">
        <v>40</v>
      </c>
      <c r="F17" s="154" t="s">
        <v>42</v>
      </c>
      <c r="G17" s="152"/>
    </row>
    <row r="18" spans="1:7" ht="18" customHeight="1">
      <c r="A18" s="155"/>
      <c r="B18" s="153"/>
      <c r="C18" s="176"/>
      <c r="D18" s="15" t="s">
        <v>39</v>
      </c>
      <c r="E18" s="15" t="s">
        <v>41</v>
      </c>
      <c r="F18" s="155"/>
      <c r="G18" s="153"/>
    </row>
    <row r="19" spans="1:7" ht="18" customHeight="1">
      <c r="A19" s="13" t="s">
        <v>92</v>
      </c>
      <c r="B19" s="14" t="s">
        <v>10</v>
      </c>
      <c r="C19" s="13">
        <v>1</v>
      </c>
      <c r="D19" s="15" t="s">
        <v>43</v>
      </c>
      <c r="E19" s="15" t="s">
        <v>44</v>
      </c>
      <c r="F19" s="13" t="s">
        <v>45</v>
      </c>
      <c r="G19" s="14"/>
    </row>
    <row r="20" spans="1:7" ht="18" customHeight="1">
      <c r="A20" s="154" t="s">
        <v>93</v>
      </c>
      <c r="B20" s="152" t="s">
        <v>11</v>
      </c>
      <c r="C20" s="154">
        <v>3</v>
      </c>
      <c r="D20" s="154" t="s">
        <v>46</v>
      </c>
      <c r="E20" s="154" t="s">
        <v>47</v>
      </c>
      <c r="F20" s="170" t="s">
        <v>48</v>
      </c>
      <c r="G20" s="152"/>
    </row>
    <row r="21" spans="1:7" ht="18" customHeight="1">
      <c r="A21" s="169"/>
      <c r="B21" s="167"/>
      <c r="C21" s="169"/>
      <c r="D21" s="169"/>
      <c r="E21" s="169"/>
      <c r="F21" s="171"/>
      <c r="G21" s="167"/>
    </row>
    <row r="22" spans="1:7" ht="18" customHeight="1">
      <c r="A22" s="155"/>
      <c r="B22" s="153"/>
      <c r="C22" s="155"/>
      <c r="D22" s="155"/>
      <c r="E22" s="169"/>
      <c r="F22" s="172"/>
      <c r="G22" s="153"/>
    </row>
    <row r="23" spans="1:7" ht="18" customHeight="1">
      <c r="A23" s="154" t="s">
        <v>94</v>
      </c>
      <c r="B23" s="152" t="s">
        <v>12</v>
      </c>
      <c r="C23" s="154">
        <v>1</v>
      </c>
      <c r="D23" s="154" t="s">
        <v>49</v>
      </c>
      <c r="E23" s="16" t="s">
        <v>50</v>
      </c>
      <c r="F23" s="154" t="s">
        <v>52</v>
      </c>
      <c r="G23" s="152"/>
    </row>
    <row r="24" spans="1:7" ht="28.5" customHeight="1">
      <c r="A24" s="155"/>
      <c r="B24" s="167"/>
      <c r="C24" s="155"/>
      <c r="D24" s="155"/>
      <c r="E24" s="26" t="s">
        <v>51</v>
      </c>
      <c r="F24" s="155"/>
      <c r="G24" s="153"/>
    </row>
    <row r="25" spans="1:7" ht="18" customHeight="1">
      <c r="A25" s="175" t="s">
        <v>95</v>
      </c>
      <c r="B25" s="27" t="s">
        <v>13</v>
      </c>
      <c r="C25" s="154">
        <v>1</v>
      </c>
      <c r="D25" s="154" t="s">
        <v>53</v>
      </c>
      <c r="E25" s="154" t="s">
        <v>96</v>
      </c>
      <c r="F25" s="154" t="s">
        <v>54</v>
      </c>
      <c r="G25" s="152"/>
    </row>
    <row r="26" spans="1:7" ht="18" customHeight="1">
      <c r="A26" s="176"/>
      <c r="B26" s="28" t="s">
        <v>14</v>
      </c>
      <c r="C26" s="155"/>
      <c r="D26" s="155"/>
      <c r="E26" s="155"/>
      <c r="F26" s="155"/>
      <c r="G26" s="153"/>
    </row>
    <row r="27" spans="1:7" ht="18" customHeight="1">
      <c r="A27" s="13" t="s">
        <v>97</v>
      </c>
      <c r="B27" s="25" t="s">
        <v>55</v>
      </c>
      <c r="C27" s="13">
        <v>2</v>
      </c>
      <c r="D27" s="13" t="s">
        <v>56</v>
      </c>
      <c r="E27" s="13" t="s">
        <v>98</v>
      </c>
      <c r="F27" s="13" t="s">
        <v>57</v>
      </c>
      <c r="G27" s="14"/>
    </row>
    <row r="28" spans="1:7" ht="18" customHeight="1">
      <c r="A28" s="13" t="s">
        <v>99</v>
      </c>
      <c r="B28" s="27" t="s">
        <v>58</v>
      </c>
      <c r="C28" s="13">
        <v>1</v>
      </c>
      <c r="D28" s="13" t="s">
        <v>56</v>
      </c>
      <c r="E28" s="13" t="s">
        <v>98</v>
      </c>
      <c r="F28" s="13" t="s">
        <v>57</v>
      </c>
      <c r="G28" s="14"/>
    </row>
    <row r="29" spans="1:7" ht="18" customHeight="1">
      <c r="A29" s="175" t="s">
        <v>100</v>
      </c>
      <c r="B29" s="27" t="s">
        <v>61</v>
      </c>
      <c r="C29" s="173">
        <v>1</v>
      </c>
      <c r="D29" s="154" t="s">
        <v>59</v>
      </c>
      <c r="E29" s="154" t="s">
        <v>101</v>
      </c>
      <c r="F29" s="154" t="s">
        <v>60</v>
      </c>
      <c r="G29" s="152"/>
    </row>
    <row r="30" spans="1:7" ht="18" customHeight="1">
      <c r="A30" s="193"/>
      <c r="B30" s="30" t="s">
        <v>62</v>
      </c>
      <c r="C30" s="194"/>
      <c r="D30" s="169"/>
      <c r="E30" s="169"/>
      <c r="F30" s="169"/>
      <c r="G30" s="167"/>
    </row>
    <row r="31" spans="1:7" ht="18" customHeight="1">
      <c r="A31" s="176"/>
      <c r="B31" s="30" t="s">
        <v>63</v>
      </c>
      <c r="C31" s="174"/>
      <c r="D31" s="155"/>
      <c r="E31" s="155"/>
      <c r="F31" s="155"/>
      <c r="G31" s="153"/>
    </row>
    <row r="32" spans="1:7" ht="18" customHeight="1">
      <c r="A32" s="175" t="s">
        <v>102</v>
      </c>
      <c r="B32" s="27" t="s">
        <v>64</v>
      </c>
      <c r="C32" s="154">
        <v>3</v>
      </c>
      <c r="D32" s="177" t="s">
        <v>69</v>
      </c>
      <c r="E32" s="178"/>
      <c r="F32" s="179"/>
      <c r="G32" s="152"/>
    </row>
    <row r="33" spans="1:7" ht="18" customHeight="1">
      <c r="A33" s="176"/>
      <c r="B33" s="30" t="s">
        <v>65</v>
      </c>
      <c r="C33" s="155"/>
      <c r="D33" s="180"/>
      <c r="E33" s="181"/>
      <c r="F33" s="182"/>
      <c r="G33" s="153"/>
    </row>
    <row r="34" spans="1:7" ht="18" customHeight="1">
      <c r="A34" s="175" t="s">
        <v>103</v>
      </c>
      <c r="B34" s="27" t="s">
        <v>66</v>
      </c>
      <c r="C34" s="173">
        <v>2</v>
      </c>
      <c r="D34" s="177" t="s">
        <v>69</v>
      </c>
      <c r="E34" s="178"/>
      <c r="F34" s="179"/>
      <c r="G34" s="152"/>
    </row>
    <row r="35" spans="1:7" ht="18" customHeight="1">
      <c r="A35" s="176"/>
      <c r="B35" s="28" t="s">
        <v>67</v>
      </c>
      <c r="C35" s="174"/>
      <c r="D35" s="180"/>
      <c r="E35" s="181"/>
      <c r="F35" s="182"/>
      <c r="G35" s="153"/>
    </row>
    <row r="36" spans="1:7" ht="18" customHeight="1">
      <c r="A36" s="13" t="s">
        <v>104</v>
      </c>
      <c r="B36" s="28" t="s">
        <v>68</v>
      </c>
      <c r="C36" s="13">
        <v>5</v>
      </c>
      <c r="D36" s="186" t="s">
        <v>69</v>
      </c>
      <c r="E36" s="187"/>
      <c r="F36" s="188"/>
      <c r="G36" s="14"/>
    </row>
    <row r="37" spans="1:7" ht="18" customHeight="1">
      <c r="A37" s="13" t="s">
        <v>105</v>
      </c>
      <c r="B37" s="27" t="s">
        <v>70</v>
      </c>
      <c r="C37" s="13">
        <v>7</v>
      </c>
      <c r="D37" s="13" t="s">
        <v>169</v>
      </c>
      <c r="E37" s="22"/>
      <c r="F37" s="22"/>
      <c r="G37" s="14"/>
    </row>
    <row r="38" spans="1:7" ht="18" customHeight="1">
      <c r="A38" s="175" t="s">
        <v>106</v>
      </c>
      <c r="B38" s="27" t="s">
        <v>71</v>
      </c>
      <c r="C38" s="154">
        <v>5</v>
      </c>
      <c r="D38" s="154" t="s">
        <v>170</v>
      </c>
      <c r="E38" s="154" t="s">
        <v>73</v>
      </c>
      <c r="F38" s="154" t="s">
        <v>74</v>
      </c>
      <c r="G38" s="152"/>
    </row>
    <row r="39" spans="1:7" ht="18" customHeight="1">
      <c r="A39" s="176"/>
      <c r="B39" s="28" t="s">
        <v>72</v>
      </c>
      <c r="C39" s="155"/>
      <c r="D39" s="155"/>
      <c r="E39" s="155"/>
      <c r="F39" s="155"/>
      <c r="G39" s="153"/>
    </row>
    <row r="40" spans="1:7" ht="18" customHeight="1">
      <c r="A40" s="13" t="s">
        <v>107</v>
      </c>
      <c r="B40" s="28" t="s">
        <v>75</v>
      </c>
      <c r="C40" s="13">
        <v>2</v>
      </c>
      <c r="D40" s="13" t="s">
        <v>76</v>
      </c>
      <c r="E40" s="13" t="s">
        <v>77</v>
      </c>
      <c r="F40" s="22"/>
      <c r="G40" s="14"/>
    </row>
    <row r="41" spans="1:7" ht="18" customHeight="1">
      <c r="A41" s="177" t="s">
        <v>78</v>
      </c>
      <c r="B41" s="178"/>
      <c r="C41" s="179"/>
      <c r="D41" s="186" t="s">
        <v>79</v>
      </c>
      <c r="E41" s="187"/>
      <c r="F41" s="188"/>
      <c r="G41" s="33">
        <f>SUM(G11:G36,G40)</f>
        <v>0</v>
      </c>
    </row>
    <row r="42" spans="1:7" ht="18" customHeight="1">
      <c r="A42" s="183"/>
      <c r="B42" s="184"/>
      <c r="C42" s="185"/>
      <c r="D42" s="189" t="s">
        <v>108</v>
      </c>
      <c r="E42" s="190"/>
      <c r="F42" s="191"/>
      <c r="G42" s="27">
        <f>SUM(G37:G39)</f>
        <v>0</v>
      </c>
    </row>
    <row r="43" spans="1:7" ht="18" customHeight="1">
      <c r="A43" s="31"/>
      <c r="B43" s="32"/>
      <c r="C43" s="32"/>
      <c r="D43" s="36"/>
      <c r="E43" s="36"/>
      <c r="F43" s="36"/>
      <c r="G43" s="37"/>
    </row>
    <row r="44" spans="1:8" ht="18" customHeight="1">
      <c r="A44" s="34" t="s">
        <v>113</v>
      </c>
      <c r="B44" s="35"/>
      <c r="C44" s="38">
        <f>G41</f>
        <v>0</v>
      </c>
      <c r="D44" s="39" t="s">
        <v>82</v>
      </c>
      <c r="E44" s="40">
        <f>C6</f>
        <v>0</v>
      </c>
      <c r="F44" s="41" t="s">
        <v>109</v>
      </c>
      <c r="G44" s="42">
        <f>C44*6000*E44</f>
        <v>0</v>
      </c>
      <c r="H44" s="12"/>
    </row>
    <row r="45" spans="1:9" ht="18" customHeight="1">
      <c r="A45" s="34" t="s">
        <v>114</v>
      </c>
      <c r="B45" s="35"/>
      <c r="C45" s="35">
        <f>G42</f>
        <v>0</v>
      </c>
      <c r="D45" s="39" t="s">
        <v>83</v>
      </c>
      <c r="E45" s="39"/>
      <c r="F45" s="41" t="s">
        <v>110</v>
      </c>
      <c r="G45" s="42">
        <f>C45*6000</f>
        <v>0</v>
      </c>
      <c r="H45" s="12"/>
      <c r="I45" s="9"/>
    </row>
    <row r="46" spans="1:7" ht="18" customHeight="1" thickBot="1">
      <c r="A46" s="43"/>
      <c r="B46" s="39" t="s">
        <v>84</v>
      </c>
      <c r="C46" s="44"/>
      <c r="D46" s="44" t="s">
        <v>111</v>
      </c>
      <c r="E46" s="41" t="s">
        <v>112</v>
      </c>
      <c r="F46" s="51">
        <f>SUM(G44:G45)</f>
        <v>0</v>
      </c>
      <c r="G46" s="45"/>
    </row>
    <row r="47" spans="1:7" ht="18" customHeight="1">
      <c r="A47" s="46"/>
      <c r="B47" s="47"/>
      <c r="C47" s="48"/>
      <c r="D47" s="48"/>
      <c r="E47" s="49"/>
      <c r="F47" s="48"/>
      <c r="G47" s="50"/>
    </row>
  </sheetData>
  <sheetProtection formatCells="0"/>
  <protectedRanges>
    <protectedRange sqref="A3 A4 D11:G40 C6" name="治験依頼者入力箇所"/>
  </protectedRanges>
  <mergeCells count="62">
    <mergeCell ref="G38:G39"/>
    <mergeCell ref="A34:A35"/>
    <mergeCell ref="C34:C35"/>
    <mergeCell ref="D34:F35"/>
    <mergeCell ref="G34:G35"/>
    <mergeCell ref="D38:D39"/>
    <mergeCell ref="E38:E39"/>
    <mergeCell ref="F38:F39"/>
    <mergeCell ref="A1:G1"/>
    <mergeCell ref="G32:G33"/>
    <mergeCell ref="A29:A31"/>
    <mergeCell ref="C29:C31"/>
    <mergeCell ref="D29:D31"/>
    <mergeCell ref="A32:A33"/>
    <mergeCell ref="G25:G26"/>
    <mergeCell ref="E25:E26"/>
    <mergeCell ref="F25:F26"/>
    <mergeCell ref="C32:C33"/>
    <mergeCell ref="A41:C42"/>
    <mergeCell ref="D41:F41"/>
    <mergeCell ref="D42:F42"/>
    <mergeCell ref="D36:F36"/>
    <mergeCell ref="A38:A39"/>
    <mergeCell ref="C38:C39"/>
    <mergeCell ref="D32:F33"/>
    <mergeCell ref="G23:G24"/>
    <mergeCell ref="F23:F24"/>
    <mergeCell ref="E29:E31"/>
    <mergeCell ref="G29:G31"/>
    <mergeCell ref="F29:F31"/>
    <mergeCell ref="A23:A24"/>
    <mergeCell ref="A25:A26"/>
    <mergeCell ref="C25:C26"/>
    <mergeCell ref="D25:D26"/>
    <mergeCell ref="D23:D24"/>
    <mergeCell ref="C23:C24"/>
    <mergeCell ref="A17:A18"/>
    <mergeCell ref="B17:B18"/>
    <mergeCell ref="C17:C18"/>
    <mergeCell ref="F17:F18"/>
    <mergeCell ref="A20:A22"/>
    <mergeCell ref="B20:B22"/>
    <mergeCell ref="C20:C22"/>
    <mergeCell ref="G17:G18"/>
    <mergeCell ref="B23:B24"/>
    <mergeCell ref="D8:G8"/>
    <mergeCell ref="G9:G10"/>
    <mergeCell ref="G20:G22"/>
    <mergeCell ref="D20:D22"/>
    <mergeCell ref="E20:E22"/>
    <mergeCell ref="F20:F22"/>
    <mergeCell ref="G13:G14"/>
    <mergeCell ref="F13:F14"/>
    <mergeCell ref="B13:B14"/>
    <mergeCell ref="A13:A14"/>
    <mergeCell ref="C13:C14"/>
    <mergeCell ref="A3:B3"/>
    <mergeCell ref="A4:B4"/>
    <mergeCell ref="C3:G3"/>
    <mergeCell ref="C4:G4"/>
    <mergeCell ref="C8:C10"/>
    <mergeCell ref="A8:B10"/>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selection activeCell="M36" sqref="M36"/>
    </sheetView>
  </sheetViews>
  <sheetFormatPr defaultColWidth="9.00390625" defaultRowHeight="13.5"/>
  <cols>
    <col min="1" max="1" width="3.00390625" style="0" customWidth="1"/>
    <col min="2" max="2" width="23.25390625" style="0" customWidth="1"/>
    <col min="3" max="3" width="3.625" style="0" customWidth="1"/>
    <col min="4" max="6" width="18.375" style="0" customWidth="1"/>
    <col min="7" max="7" width="10.00390625" style="0" bestFit="1" customWidth="1"/>
  </cols>
  <sheetData>
    <row r="1" spans="1:7" ht="24">
      <c r="A1" s="192" t="s">
        <v>243</v>
      </c>
      <c r="B1" s="192"/>
      <c r="C1" s="192"/>
      <c r="D1" s="192"/>
      <c r="E1" s="192"/>
      <c r="F1" s="192"/>
      <c r="G1" s="192"/>
    </row>
    <row r="3" spans="1:7" ht="21" customHeight="1">
      <c r="A3" s="156" t="s">
        <v>244</v>
      </c>
      <c r="B3" s="156"/>
      <c r="C3" s="157"/>
      <c r="D3" s="157"/>
      <c r="E3" s="157"/>
      <c r="F3" s="157"/>
      <c r="G3" s="157"/>
    </row>
    <row r="4" spans="1:7" ht="21" customHeight="1">
      <c r="A4" s="156" t="s">
        <v>245</v>
      </c>
      <c r="B4" s="156"/>
      <c r="C4" s="157"/>
      <c r="D4" s="157"/>
      <c r="E4" s="157"/>
      <c r="F4" s="157"/>
      <c r="G4" s="157"/>
    </row>
    <row r="6" spans="2:10" ht="14.25" thickBot="1">
      <c r="B6" s="7" t="s">
        <v>81</v>
      </c>
      <c r="C6" s="10"/>
      <c r="D6" t="s">
        <v>80</v>
      </c>
      <c r="F6" s="7"/>
      <c r="G6" s="11"/>
      <c r="J6" s="8"/>
    </row>
    <row r="7" ht="14.25" thickTop="1"/>
    <row r="8" spans="1:7" ht="13.5">
      <c r="A8" s="161" t="s">
        <v>16</v>
      </c>
      <c r="B8" s="162"/>
      <c r="C8" s="158" t="s">
        <v>246</v>
      </c>
      <c r="D8" s="161" t="s">
        <v>247</v>
      </c>
      <c r="E8" s="168"/>
      <c r="F8" s="168"/>
      <c r="G8" s="97"/>
    </row>
    <row r="9" spans="1:7" ht="19.5" customHeight="1">
      <c r="A9" s="163"/>
      <c r="B9" s="164"/>
      <c r="C9" s="159"/>
      <c r="D9" s="2" t="s">
        <v>248</v>
      </c>
      <c r="E9" s="2" t="s">
        <v>249</v>
      </c>
      <c r="F9" s="2" t="s">
        <v>250</v>
      </c>
      <c r="G9" s="162" t="s">
        <v>20</v>
      </c>
    </row>
    <row r="10" spans="1:7" ht="19.5" customHeight="1">
      <c r="A10" s="165"/>
      <c r="B10" s="166"/>
      <c r="C10" s="160"/>
      <c r="D10" s="3" t="s">
        <v>251</v>
      </c>
      <c r="E10" s="3" t="s">
        <v>252</v>
      </c>
      <c r="F10" s="3" t="s">
        <v>253</v>
      </c>
      <c r="G10" s="105"/>
    </row>
    <row r="11" spans="1:7" ht="18" customHeight="1">
      <c r="A11" s="13" t="s">
        <v>254</v>
      </c>
      <c r="B11" s="14" t="s">
        <v>5</v>
      </c>
      <c r="C11" s="13">
        <v>2</v>
      </c>
      <c r="D11" s="15" t="s">
        <v>29</v>
      </c>
      <c r="E11" s="15" t="s">
        <v>30</v>
      </c>
      <c r="F11" s="57" t="s">
        <v>31</v>
      </c>
      <c r="G11" s="14"/>
    </row>
    <row r="12" spans="1:7" ht="18" customHeight="1">
      <c r="A12" s="13" t="s">
        <v>255</v>
      </c>
      <c r="B12" s="14" t="s">
        <v>6</v>
      </c>
      <c r="C12" s="13">
        <v>1</v>
      </c>
      <c r="D12" s="16" t="s">
        <v>32</v>
      </c>
      <c r="E12" s="16" t="s">
        <v>33</v>
      </c>
      <c r="F12" s="17"/>
      <c r="G12" s="14"/>
    </row>
    <row r="13" spans="1:7" ht="18" customHeight="1">
      <c r="A13" s="13" t="s">
        <v>256</v>
      </c>
      <c r="B13" s="14" t="s">
        <v>257</v>
      </c>
      <c r="C13" s="13">
        <v>2</v>
      </c>
      <c r="D13" s="13" t="s">
        <v>258</v>
      </c>
      <c r="E13" s="13" t="s">
        <v>35</v>
      </c>
      <c r="F13" s="13" t="s">
        <v>36</v>
      </c>
      <c r="G13" s="14"/>
    </row>
    <row r="14" spans="1:7" ht="18" customHeight="1">
      <c r="A14" s="13" t="s">
        <v>259</v>
      </c>
      <c r="B14" s="14" t="s">
        <v>8</v>
      </c>
      <c r="C14" s="13">
        <v>3</v>
      </c>
      <c r="D14" s="16" t="s">
        <v>37</v>
      </c>
      <c r="E14" s="22"/>
      <c r="F14" s="17"/>
      <c r="G14" s="14"/>
    </row>
    <row r="15" spans="1:7" ht="18" customHeight="1">
      <c r="A15" s="154" t="s">
        <v>260</v>
      </c>
      <c r="B15" s="152" t="s">
        <v>9</v>
      </c>
      <c r="C15" s="175">
        <v>1</v>
      </c>
      <c r="D15" s="16" t="s">
        <v>38</v>
      </c>
      <c r="E15" s="16" t="s">
        <v>40</v>
      </c>
      <c r="F15" s="154" t="s">
        <v>42</v>
      </c>
      <c r="G15" s="152"/>
    </row>
    <row r="16" spans="1:7" ht="18" customHeight="1">
      <c r="A16" s="155"/>
      <c r="B16" s="153"/>
      <c r="C16" s="176"/>
      <c r="D16" s="15" t="s">
        <v>39</v>
      </c>
      <c r="E16" s="15" t="s">
        <v>41</v>
      </c>
      <c r="F16" s="155"/>
      <c r="G16" s="153"/>
    </row>
    <row r="17" spans="1:7" ht="18" customHeight="1">
      <c r="A17" s="13" t="s">
        <v>261</v>
      </c>
      <c r="B17" s="14" t="s">
        <v>262</v>
      </c>
      <c r="C17" s="13">
        <v>1</v>
      </c>
      <c r="D17" s="15" t="s">
        <v>43</v>
      </c>
      <c r="E17" s="15" t="s">
        <v>44</v>
      </c>
      <c r="F17" s="13" t="s">
        <v>45</v>
      </c>
      <c r="G17" s="14"/>
    </row>
    <row r="18" spans="1:7" ht="18" customHeight="1">
      <c r="A18" s="154" t="s">
        <v>263</v>
      </c>
      <c r="B18" s="152" t="s">
        <v>264</v>
      </c>
      <c r="C18" s="154">
        <v>3</v>
      </c>
      <c r="D18" s="154" t="s">
        <v>46</v>
      </c>
      <c r="E18" s="154" t="s">
        <v>47</v>
      </c>
      <c r="F18" s="170" t="s">
        <v>48</v>
      </c>
      <c r="G18" s="152"/>
    </row>
    <row r="19" spans="1:7" ht="18" customHeight="1">
      <c r="A19" s="169"/>
      <c r="B19" s="167"/>
      <c r="C19" s="169"/>
      <c r="D19" s="169"/>
      <c r="E19" s="169"/>
      <c r="F19" s="171"/>
      <c r="G19" s="167"/>
    </row>
    <row r="20" spans="1:7" ht="18" customHeight="1">
      <c r="A20" s="155"/>
      <c r="B20" s="153"/>
      <c r="C20" s="155"/>
      <c r="D20" s="155"/>
      <c r="E20" s="169"/>
      <c r="F20" s="172"/>
      <c r="G20" s="153"/>
    </row>
    <row r="21" spans="1:7" ht="18" customHeight="1">
      <c r="A21" s="154" t="s">
        <v>265</v>
      </c>
      <c r="B21" s="152" t="s">
        <v>12</v>
      </c>
      <c r="C21" s="154">
        <v>1</v>
      </c>
      <c r="D21" s="154" t="s">
        <v>49</v>
      </c>
      <c r="E21" s="16" t="s">
        <v>50</v>
      </c>
      <c r="F21" s="154" t="s">
        <v>52</v>
      </c>
      <c r="G21" s="152"/>
    </row>
    <row r="22" spans="1:7" ht="28.5" customHeight="1">
      <c r="A22" s="155"/>
      <c r="B22" s="167"/>
      <c r="C22" s="155"/>
      <c r="D22" s="155"/>
      <c r="E22" s="26" t="s">
        <v>51</v>
      </c>
      <c r="F22" s="155"/>
      <c r="G22" s="153"/>
    </row>
    <row r="23" spans="1:7" ht="18" customHeight="1">
      <c r="A23" s="175" t="s">
        <v>266</v>
      </c>
      <c r="B23" s="27" t="s">
        <v>13</v>
      </c>
      <c r="C23" s="154">
        <v>1</v>
      </c>
      <c r="D23" s="154" t="s">
        <v>53</v>
      </c>
      <c r="E23" s="154" t="s">
        <v>267</v>
      </c>
      <c r="F23" s="154" t="s">
        <v>54</v>
      </c>
      <c r="G23" s="152"/>
    </row>
    <row r="24" spans="1:7" ht="18" customHeight="1">
      <c r="A24" s="176"/>
      <c r="B24" s="28" t="s">
        <v>14</v>
      </c>
      <c r="C24" s="155"/>
      <c r="D24" s="155"/>
      <c r="E24" s="155"/>
      <c r="F24" s="155"/>
      <c r="G24" s="153"/>
    </row>
    <row r="25" spans="1:7" ht="13.5">
      <c r="A25" s="13" t="s">
        <v>268</v>
      </c>
      <c r="B25" s="25" t="s">
        <v>55</v>
      </c>
      <c r="C25" s="13">
        <v>2</v>
      </c>
      <c r="D25" s="13" t="s">
        <v>56</v>
      </c>
      <c r="E25" s="13" t="s">
        <v>269</v>
      </c>
      <c r="F25" s="13" t="s">
        <v>57</v>
      </c>
      <c r="G25" s="14"/>
    </row>
    <row r="26" spans="1:7" ht="18" customHeight="1">
      <c r="A26" s="13" t="s">
        <v>270</v>
      </c>
      <c r="B26" s="27" t="s">
        <v>58</v>
      </c>
      <c r="C26" s="13">
        <v>1</v>
      </c>
      <c r="D26" s="13" t="s">
        <v>56</v>
      </c>
      <c r="E26" s="13" t="s">
        <v>269</v>
      </c>
      <c r="F26" s="13" t="s">
        <v>57</v>
      </c>
      <c r="G26" s="14"/>
    </row>
    <row r="27" spans="1:7" ht="18" customHeight="1">
      <c r="A27" s="175" t="s">
        <v>271</v>
      </c>
      <c r="B27" s="27" t="s">
        <v>61</v>
      </c>
      <c r="C27" s="173">
        <v>1</v>
      </c>
      <c r="D27" s="154" t="s">
        <v>59</v>
      </c>
      <c r="E27" s="154" t="s">
        <v>272</v>
      </c>
      <c r="F27" s="154" t="s">
        <v>60</v>
      </c>
      <c r="G27" s="152"/>
    </row>
    <row r="28" spans="1:7" ht="18" customHeight="1">
      <c r="A28" s="193"/>
      <c r="B28" s="30" t="s">
        <v>62</v>
      </c>
      <c r="C28" s="194"/>
      <c r="D28" s="169"/>
      <c r="E28" s="169"/>
      <c r="F28" s="169"/>
      <c r="G28" s="167"/>
    </row>
    <row r="29" spans="1:7" ht="18" customHeight="1">
      <c r="A29" s="176"/>
      <c r="B29" s="30" t="s">
        <v>63</v>
      </c>
      <c r="C29" s="174"/>
      <c r="D29" s="155"/>
      <c r="E29" s="155"/>
      <c r="F29" s="155"/>
      <c r="G29" s="153"/>
    </row>
    <row r="30" spans="1:7" ht="18" customHeight="1">
      <c r="A30" s="175" t="s">
        <v>273</v>
      </c>
      <c r="B30" s="27" t="s">
        <v>64</v>
      </c>
      <c r="C30" s="154">
        <v>3</v>
      </c>
      <c r="D30" s="177" t="s">
        <v>69</v>
      </c>
      <c r="E30" s="178"/>
      <c r="F30" s="179"/>
      <c r="G30" s="152"/>
    </row>
    <row r="31" spans="1:7" ht="18" customHeight="1">
      <c r="A31" s="176"/>
      <c r="B31" s="30" t="s">
        <v>65</v>
      </c>
      <c r="C31" s="155"/>
      <c r="D31" s="180"/>
      <c r="E31" s="181"/>
      <c r="F31" s="182"/>
      <c r="G31" s="153"/>
    </row>
    <row r="32" spans="1:7" ht="18" customHeight="1">
      <c r="A32" s="175" t="s">
        <v>274</v>
      </c>
      <c r="B32" s="27" t="s">
        <v>66</v>
      </c>
      <c r="C32" s="173">
        <v>2</v>
      </c>
      <c r="D32" s="177" t="s">
        <v>69</v>
      </c>
      <c r="E32" s="178"/>
      <c r="F32" s="179"/>
      <c r="G32" s="152"/>
    </row>
    <row r="33" spans="1:7" ht="18" customHeight="1">
      <c r="A33" s="176"/>
      <c r="B33" s="28" t="s">
        <v>67</v>
      </c>
      <c r="C33" s="174"/>
      <c r="D33" s="180"/>
      <c r="E33" s="181"/>
      <c r="F33" s="182"/>
      <c r="G33" s="153"/>
    </row>
    <row r="34" spans="1:7" ht="18" customHeight="1">
      <c r="A34" s="13" t="s">
        <v>275</v>
      </c>
      <c r="B34" s="28" t="s">
        <v>68</v>
      </c>
      <c r="C34" s="13">
        <v>5</v>
      </c>
      <c r="D34" s="186" t="s">
        <v>69</v>
      </c>
      <c r="E34" s="187"/>
      <c r="F34" s="188"/>
      <c r="G34" s="14"/>
    </row>
    <row r="35" spans="1:7" ht="18" customHeight="1">
      <c r="A35" s="13" t="s">
        <v>276</v>
      </c>
      <c r="B35" s="27" t="s">
        <v>70</v>
      </c>
      <c r="C35" s="13">
        <v>7</v>
      </c>
      <c r="D35" s="13" t="s">
        <v>169</v>
      </c>
      <c r="E35" s="22"/>
      <c r="F35" s="22"/>
      <c r="G35" s="14"/>
    </row>
    <row r="36" spans="1:7" ht="18" customHeight="1">
      <c r="A36" s="175" t="s">
        <v>277</v>
      </c>
      <c r="B36" s="27" t="s">
        <v>278</v>
      </c>
      <c r="C36" s="154">
        <v>5</v>
      </c>
      <c r="D36" s="154" t="s">
        <v>170</v>
      </c>
      <c r="E36" s="154" t="s">
        <v>73</v>
      </c>
      <c r="F36" s="154" t="s">
        <v>74</v>
      </c>
      <c r="G36" s="152"/>
    </row>
    <row r="37" spans="1:7" ht="18" customHeight="1">
      <c r="A37" s="176"/>
      <c r="B37" s="28" t="s">
        <v>72</v>
      </c>
      <c r="C37" s="155"/>
      <c r="D37" s="155"/>
      <c r="E37" s="155"/>
      <c r="F37" s="155"/>
      <c r="G37" s="153"/>
    </row>
    <row r="38" spans="1:7" ht="18" customHeight="1">
      <c r="A38" s="177" t="s">
        <v>78</v>
      </c>
      <c r="B38" s="178"/>
      <c r="C38" s="179"/>
      <c r="D38" s="186" t="s">
        <v>279</v>
      </c>
      <c r="E38" s="187"/>
      <c r="F38" s="188"/>
      <c r="G38" s="33">
        <f>SUM(G11:G34)</f>
        <v>0</v>
      </c>
    </row>
    <row r="39" spans="1:7" ht="18" customHeight="1">
      <c r="A39" s="183"/>
      <c r="B39" s="184"/>
      <c r="C39" s="185"/>
      <c r="D39" s="189" t="s">
        <v>280</v>
      </c>
      <c r="E39" s="190"/>
      <c r="F39" s="191"/>
      <c r="G39" s="27">
        <f>SUM(G35:G37)</f>
        <v>0</v>
      </c>
    </row>
    <row r="40" spans="1:7" ht="18" customHeight="1">
      <c r="A40" s="31"/>
      <c r="B40" s="32"/>
      <c r="C40" s="32"/>
      <c r="D40" s="36"/>
      <c r="E40" s="36"/>
      <c r="F40" s="36"/>
      <c r="G40" s="37"/>
    </row>
    <row r="41" spans="1:8" ht="18" customHeight="1">
      <c r="A41" s="34" t="s">
        <v>113</v>
      </c>
      <c r="B41" s="35"/>
      <c r="C41" s="38">
        <v>0</v>
      </c>
      <c r="D41" s="39" t="s">
        <v>321</v>
      </c>
      <c r="E41" s="40">
        <v>0</v>
      </c>
      <c r="F41" s="41" t="s">
        <v>322</v>
      </c>
      <c r="G41" s="42">
        <f>C41*1*6000*E41</f>
        <v>0</v>
      </c>
      <c r="H41" s="12"/>
    </row>
    <row r="42" spans="1:9" ht="18" customHeight="1">
      <c r="A42" s="34" t="s">
        <v>114</v>
      </c>
      <c r="B42" s="35"/>
      <c r="C42" s="35">
        <v>0</v>
      </c>
      <c r="D42" s="39" t="s">
        <v>83</v>
      </c>
      <c r="E42" s="39"/>
      <c r="F42" s="41" t="s">
        <v>281</v>
      </c>
      <c r="G42" s="42">
        <f>C42*1*6000</f>
        <v>0</v>
      </c>
      <c r="H42" s="12"/>
      <c r="I42" s="9"/>
    </row>
    <row r="43" spans="1:7" ht="18" customHeight="1" thickBot="1">
      <c r="A43" s="43"/>
      <c r="B43" s="39" t="s">
        <v>282</v>
      </c>
      <c r="C43" s="44"/>
      <c r="D43" s="44" t="s">
        <v>283</v>
      </c>
      <c r="E43" s="41" t="s">
        <v>284</v>
      </c>
      <c r="F43" s="51">
        <f>SUM(G41:G42)</f>
        <v>0</v>
      </c>
      <c r="G43" s="45"/>
    </row>
    <row r="44" spans="1:7" ht="18" customHeight="1">
      <c r="A44" s="46"/>
      <c r="B44" s="47"/>
      <c r="C44" s="48"/>
      <c r="D44" s="48"/>
      <c r="E44" s="49"/>
      <c r="F44" s="48"/>
      <c r="G44" s="50"/>
    </row>
  </sheetData>
  <sheetProtection/>
  <protectedRanges>
    <protectedRange sqref="A3:A4 C6 D11:G37" name="治験依頼者入力箇所"/>
  </protectedRanges>
  <mergeCells count="57">
    <mergeCell ref="A1:G1"/>
    <mergeCell ref="A3:B3"/>
    <mergeCell ref="C3:G3"/>
    <mergeCell ref="A4:B4"/>
    <mergeCell ref="C4:G4"/>
    <mergeCell ref="A18:A20"/>
    <mergeCell ref="E18:E20"/>
    <mergeCell ref="F15:F16"/>
    <mergeCell ref="G15:G16"/>
    <mergeCell ref="A8:B10"/>
    <mergeCell ref="B18:B20"/>
    <mergeCell ref="C18:C20"/>
    <mergeCell ref="D18:D20"/>
    <mergeCell ref="A15:A16"/>
    <mergeCell ref="B15:B16"/>
    <mergeCell ref="C8:C10"/>
    <mergeCell ref="D8:G8"/>
    <mergeCell ref="G9:G10"/>
    <mergeCell ref="C15:C16"/>
    <mergeCell ref="A21:A22"/>
    <mergeCell ref="B21:B22"/>
    <mergeCell ref="A23:A24"/>
    <mergeCell ref="C23:C24"/>
    <mergeCell ref="D23:D24"/>
    <mergeCell ref="F18:F20"/>
    <mergeCell ref="F21:F22"/>
    <mergeCell ref="C21:C22"/>
    <mergeCell ref="D21:D22"/>
    <mergeCell ref="F23:F24"/>
    <mergeCell ref="G23:G24"/>
    <mergeCell ref="G18:G20"/>
    <mergeCell ref="G21:G22"/>
    <mergeCell ref="C36:C37"/>
    <mergeCell ref="D36:D37"/>
    <mergeCell ref="E36:E37"/>
    <mergeCell ref="F36:F37"/>
    <mergeCell ref="F27:F29"/>
    <mergeCell ref="E23:E24"/>
    <mergeCell ref="C30:C31"/>
    <mergeCell ref="D30:F31"/>
    <mergeCell ref="G32:G33"/>
    <mergeCell ref="G30:G31"/>
    <mergeCell ref="A27:A29"/>
    <mergeCell ref="C27:C29"/>
    <mergeCell ref="D27:D29"/>
    <mergeCell ref="E27:E29"/>
    <mergeCell ref="A30:A31"/>
    <mergeCell ref="A38:C39"/>
    <mergeCell ref="D38:F38"/>
    <mergeCell ref="D39:F39"/>
    <mergeCell ref="D34:F34"/>
    <mergeCell ref="A36:A37"/>
    <mergeCell ref="G27:G29"/>
    <mergeCell ref="G36:G37"/>
    <mergeCell ref="A32:A33"/>
    <mergeCell ref="C32:C33"/>
    <mergeCell ref="D32:F33"/>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36"/>
  <sheetViews>
    <sheetView zoomScalePageLayoutView="0" workbookViewId="0" topLeftCell="A31">
      <selection activeCell="C34" sqref="C34"/>
    </sheetView>
  </sheetViews>
  <sheetFormatPr defaultColWidth="9.00390625" defaultRowHeight="13.5"/>
  <cols>
    <col min="1" max="1" width="3.00390625" style="0" customWidth="1"/>
    <col min="2" max="2" width="21.375" style="0" bestFit="1" customWidth="1"/>
    <col min="3" max="3" width="4.25390625" style="0" customWidth="1"/>
    <col min="4" max="6" width="18.375" style="0" customWidth="1"/>
    <col min="7" max="7" width="10.00390625" style="0" bestFit="1" customWidth="1"/>
  </cols>
  <sheetData>
    <row r="1" spans="1:7" ht="24">
      <c r="A1" s="192" t="s">
        <v>292</v>
      </c>
      <c r="B1" s="192"/>
      <c r="C1" s="192"/>
      <c r="D1" s="192"/>
      <c r="E1" s="192"/>
      <c r="F1" s="192"/>
      <c r="G1" s="192"/>
    </row>
    <row r="3" spans="1:7" ht="20.25" customHeight="1">
      <c r="A3" s="156" t="s">
        <v>1</v>
      </c>
      <c r="B3" s="156"/>
      <c r="C3" s="157"/>
      <c r="D3" s="157"/>
      <c r="E3" s="157"/>
      <c r="F3" s="157"/>
      <c r="G3" s="157"/>
    </row>
    <row r="4" spans="1:7" ht="20.25" customHeight="1">
      <c r="A4" s="156" t="s">
        <v>172</v>
      </c>
      <c r="B4" s="156"/>
      <c r="C4" s="157"/>
      <c r="D4" s="157"/>
      <c r="E4" s="157"/>
      <c r="F4" s="157"/>
      <c r="G4" s="157"/>
    </row>
    <row r="6" spans="2:10" ht="14.25" thickBot="1">
      <c r="B6" s="7" t="s">
        <v>81</v>
      </c>
      <c r="C6" s="10"/>
      <c r="D6" t="s">
        <v>80</v>
      </c>
      <c r="F6" s="7"/>
      <c r="G6" s="11"/>
      <c r="J6" s="8"/>
    </row>
    <row r="7" ht="14.25" thickTop="1"/>
    <row r="8" spans="1:7" ht="13.5">
      <c r="A8" s="161" t="s">
        <v>16</v>
      </c>
      <c r="B8" s="162"/>
      <c r="C8" s="158" t="s">
        <v>34</v>
      </c>
      <c r="D8" s="161" t="s">
        <v>15</v>
      </c>
      <c r="E8" s="168"/>
      <c r="F8" s="168"/>
      <c r="G8" s="97"/>
    </row>
    <row r="9" spans="1:7" ht="19.5" customHeight="1">
      <c r="A9" s="163"/>
      <c r="B9" s="164"/>
      <c r="C9" s="159"/>
      <c r="D9" s="2" t="s">
        <v>17</v>
      </c>
      <c r="E9" s="2" t="s">
        <v>18</v>
      </c>
      <c r="F9" s="2" t="s">
        <v>19</v>
      </c>
      <c r="G9" s="162" t="s">
        <v>20</v>
      </c>
    </row>
    <row r="10" spans="1:7" ht="19.5" customHeight="1">
      <c r="A10" s="165"/>
      <c r="B10" s="166"/>
      <c r="C10" s="160"/>
      <c r="D10" s="3" t="s">
        <v>21</v>
      </c>
      <c r="E10" s="3" t="s">
        <v>115</v>
      </c>
      <c r="F10" s="3" t="s">
        <v>116</v>
      </c>
      <c r="G10" s="105"/>
    </row>
    <row r="11" spans="1:7" ht="20.25" customHeight="1">
      <c r="A11" s="13" t="s">
        <v>2</v>
      </c>
      <c r="B11" s="14" t="s">
        <v>117</v>
      </c>
      <c r="C11" s="13">
        <v>1</v>
      </c>
      <c r="D11" s="15" t="s">
        <v>118</v>
      </c>
      <c r="E11" s="15" t="s">
        <v>119</v>
      </c>
      <c r="F11" s="15" t="s">
        <v>120</v>
      </c>
      <c r="G11" s="14"/>
    </row>
    <row r="12" spans="1:7" ht="20.25" customHeight="1">
      <c r="A12" s="13" t="s">
        <v>85</v>
      </c>
      <c r="B12" s="14" t="s">
        <v>88</v>
      </c>
      <c r="C12" s="13">
        <v>2</v>
      </c>
      <c r="D12" s="15" t="s">
        <v>89</v>
      </c>
      <c r="E12" s="15" t="s">
        <v>35</v>
      </c>
      <c r="F12" s="13" t="s">
        <v>36</v>
      </c>
      <c r="G12" s="14"/>
    </row>
    <row r="13" spans="1:7" ht="20.25" customHeight="1">
      <c r="A13" s="154" t="s">
        <v>3</v>
      </c>
      <c r="B13" s="152" t="s">
        <v>11</v>
      </c>
      <c r="C13" s="154">
        <v>3</v>
      </c>
      <c r="D13" s="154" t="s">
        <v>46</v>
      </c>
      <c r="E13" s="154" t="s">
        <v>47</v>
      </c>
      <c r="F13" s="170" t="s">
        <v>48</v>
      </c>
      <c r="G13" s="152"/>
    </row>
    <row r="14" spans="1:7" ht="20.25" customHeight="1">
      <c r="A14" s="169"/>
      <c r="B14" s="167"/>
      <c r="C14" s="169"/>
      <c r="D14" s="169"/>
      <c r="E14" s="169"/>
      <c r="F14" s="171"/>
      <c r="G14" s="167"/>
    </row>
    <row r="15" spans="1:7" ht="20.25" customHeight="1">
      <c r="A15" s="155"/>
      <c r="B15" s="153"/>
      <c r="C15" s="155"/>
      <c r="D15" s="155"/>
      <c r="E15" s="169"/>
      <c r="F15" s="172"/>
      <c r="G15" s="153"/>
    </row>
    <row r="16" spans="1:7" ht="20.25" customHeight="1">
      <c r="A16" s="23" t="s">
        <v>4</v>
      </c>
      <c r="B16" s="24" t="s">
        <v>121</v>
      </c>
      <c r="C16" s="23">
        <v>1</v>
      </c>
      <c r="D16" s="29" t="s">
        <v>122</v>
      </c>
      <c r="E16" s="13" t="s">
        <v>123</v>
      </c>
      <c r="F16" s="52" t="s">
        <v>124</v>
      </c>
      <c r="G16" s="24"/>
    </row>
    <row r="17" spans="1:7" ht="20.25" customHeight="1">
      <c r="A17" s="13" t="s">
        <v>90</v>
      </c>
      <c r="B17" s="14" t="s">
        <v>125</v>
      </c>
      <c r="C17" s="13">
        <v>1</v>
      </c>
      <c r="D17" s="16" t="s">
        <v>126</v>
      </c>
      <c r="E17" s="13" t="s">
        <v>127</v>
      </c>
      <c r="F17" s="13" t="s">
        <v>128</v>
      </c>
      <c r="G17" s="14"/>
    </row>
    <row r="18" spans="1:7" s="6" customFormat="1" ht="20.25" customHeight="1">
      <c r="A18" s="13" t="s">
        <v>91</v>
      </c>
      <c r="B18" s="53" t="s">
        <v>129</v>
      </c>
      <c r="C18" s="13">
        <v>2</v>
      </c>
      <c r="D18" s="17"/>
      <c r="E18" s="13" t="s">
        <v>130</v>
      </c>
      <c r="F18" s="13" t="s">
        <v>131</v>
      </c>
      <c r="G18" s="53"/>
    </row>
    <row r="19" spans="1:7" ht="20.25" customHeight="1">
      <c r="A19" s="13" t="s">
        <v>92</v>
      </c>
      <c r="B19" s="14" t="s">
        <v>132</v>
      </c>
      <c r="C19" s="13">
        <v>2</v>
      </c>
      <c r="D19" s="17"/>
      <c r="E19" s="15" t="s">
        <v>133</v>
      </c>
      <c r="F19" s="13" t="s">
        <v>134</v>
      </c>
      <c r="G19" s="14"/>
    </row>
    <row r="20" spans="1:7" ht="20.25" customHeight="1">
      <c r="A20" s="154" t="s">
        <v>93</v>
      </c>
      <c r="B20" s="18" t="s">
        <v>137</v>
      </c>
      <c r="C20" s="154">
        <v>2</v>
      </c>
      <c r="D20" s="195"/>
      <c r="E20" s="154" t="s">
        <v>135</v>
      </c>
      <c r="F20" s="199" t="s">
        <v>136</v>
      </c>
      <c r="G20" s="152"/>
    </row>
    <row r="21" spans="1:7" ht="20.25" customHeight="1">
      <c r="A21" s="169"/>
      <c r="B21" s="24" t="s">
        <v>138</v>
      </c>
      <c r="C21" s="169"/>
      <c r="D21" s="196"/>
      <c r="E21" s="169"/>
      <c r="F21" s="200"/>
      <c r="G21" s="167"/>
    </row>
    <row r="22" spans="1:7" ht="20.25" customHeight="1">
      <c r="A22" s="154" t="s">
        <v>94</v>
      </c>
      <c r="B22" s="18" t="s">
        <v>139</v>
      </c>
      <c r="C22" s="154">
        <v>2</v>
      </c>
      <c r="D22" s="154" t="s">
        <v>141</v>
      </c>
      <c r="E22" s="195"/>
      <c r="F22" s="195"/>
      <c r="G22" s="152"/>
    </row>
    <row r="23" spans="1:7" ht="20.25" customHeight="1">
      <c r="A23" s="155"/>
      <c r="B23" s="24" t="s">
        <v>140</v>
      </c>
      <c r="C23" s="155"/>
      <c r="D23" s="155"/>
      <c r="E23" s="201"/>
      <c r="F23" s="196"/>
      <c r="G23" s="153"/>
    </row>
    <row r="24" spans="1:7" ht="20.25" customHeight="1">
      <c r="A24" s="19" t="s">
        <v>95</v>
      </c>
      <c r="B24" s="14" t="s">
        <v>142</v>
      </c>
      <c r="C24" s="16">
        <v>2</v>
      </c>
      <c r="D24" s="16" t="s">
        <v>141</v>
      </c>
      <c r="E24" s="17"/>
      <c r="F24" s="17"/>
      <c r="G24" s="18"/>
    </row>
    <row r="25" spans="1:7" ht="20.25" customHeight="1">
      <c r="A25" s="13" t="s">
        <v>97</v>
      </c>
      <c r="B25" s="25" t="s">
        <v>143</v>
      </c>
      <c r="C25" s="13">
        <v>3</v>
      </c>
      <c r="D25" s="17"/>
      <c r="E25" s="13" t="s">
        <v>144</v>
      </c>
      <c r="F25" s="13" t="s">
        <v>145</v>
      </c>
      <c r="G25" s="14"/>
    </row>
    <row r="26" spans="1:7" ht="20.25" customHeight="1">
      <c r="A26" s="13" t="s">
        <v>99</v>
      </c>
      <c r="B26" s="27" t="s">
        <v>146</v>
      </c>
      <c r="C26" s="13">
        <v>2</v>
      </c>
      <c r="D26" s="13" t="s">
        <v>147</v>
      </c>
      <c r="E26" s="13" t="s">
        <v>148</v>
      </c>
      <c r="F26" s="16" t="s">
        <v>150</v>
      </c>
      <c r="G26" s="14"/>
    </row>
    <row r="27" spans="1:7" ht="20.25" customHeight="1">
      <c r="A27" s="19" t="s">
        <v>100</v>
      </c>
      <c r="B27" s="27" t="s">
        <v>149</v>
      </c>
      <c r="C27" s="20">
        <v>2</v>
      </c>
      <c r="D27" s="16" t="s">
        <v>147</v>
      </c>
      <c r="E27" s="16" t="s">
        <v>148</v>
      </c>
      <c r="F27" s="16" t="s">
        <v>150</v>
      </c>
      <c r="G27" s="18"/>
    </row>
    <row r="28" spans="1:7" ht="20.25" customHeight="1">
      <c r="A28" s="19" t="s">
        <v>102</v>
      </c>
      <c r="B28" s="27" t="s">
        <v>151</v>
      </c>
      <c r="C28" s="16">
        <v>1</v>
      </c>
      <c r="D28" s="13" t="s">
        <v>152</v>
      </c>
      <c r="E28" s="13" t="s">
        <v>153</v>
      </c>
      <c r="F28" s="13" t="s">
        <v>154</v>
      </c>
      <c r="G28" s="18"/>
    </row>
    <row r="29" spans="1:7" ht="20.25" customHeight="1">
      <c r="A29" s="19" t="s">
        <v>103</v>
      </c>
      <c r="B29" s="14" t="s">
        <v>155</v>
      </c>
      <c r="C29" s="20">
        <v>1</v>
      </c>
      <c r="D29" s="13">
        <v>1</v>
      </c>
      <c r="E29" s="13">
        <v>2</v>
      </c>
      <c r="F29" s="13" t="s">
        <v>131</v>
      </c>
      <c r="G29" s="18"/>
    </row>
    <row r="30" spans="1:7" ht="20.25" customHeight="1">
      <c r="A30" s="19" t="s">
        <v>104</v>
      </c>
      <c r="B30" s="28" t="s">
        <v>239</v>
      </c>
      <c r="C30" s="20">
        <v>2</v>
      </c>
      <c r="D30" s="16" t="s">
        <v>141</v>
      </c>
      <c r="E30" s="17"/>
      <c r="F30" s="17"/>
      <c r="G30" s="18"/>
    </row>
    <row r="31" spans="1:7" ht="20.25" customHeight="1">
      <c r="A31" s="13" t="s">
        <v>105</v>
      </c>
      <c r="B31" s="28" t="s">
        <v>156</v>
      </c>
      <c r="C31" s="13">
        <v>1</v>
      </c>
      <c r="D31" s="186" t="s">
        <v>157</v>
      </c>
      <c r="E31" s="187"/>
      <c r="F31" s="188"/>
      <c r="G31" s="14"/>
    </row>
    <row r="32" spans="1:7" ht="22.5" customHeight="1">
      <c r="A32" s="197" t="s">
        <v>78</v>
      </c>
      <c r="B32" s="198"/>
      <c r="C32" s="198"/>
      <c r="D32" s="168"/>
      <c r="E32" s="168"/>
      <c r="F32" s="162"/>
      <c r="G32" s="33">
        <f>SUM(G11:G31)</f>
        <v>0</v>
      </c>
    </row>
    <row r="33" spans="1:7" ht="15" customHeight="1">
      <c r="A33" s="31"/>
      <c r="B33" s="32"/>
      <c r="C33" s="32"/>
      <c r="D33" s="36"/>
      <c r="E33" s="36"/>
      <c r="F33" s="36"/>
      <c r="G33" s="37"/>
    </row>
    <row r="34" spans="1:8" ht="18" customHeight="1">
      <c r="A34" s="34" t="s">
        <v>159</v>
      </c>
      <c r="B34" s="35"/>
      <c r="C34" s="38">
        <f>G32</f>
        <v>0</v>
      </c>
      <c r="D34" s="39" t="s">
        <v>158</v>
      </c>
      <c r="E34" s="40">
        <f>C6</f>
        <v>0</v>
      </c>
      <c r="F34" s="54" t="s">
        <v>160</v>
      </c>
      <c r="G34" s="42"/>
      <c r="H34" s="12"/>
    </row>
    <row r="35" spans="1:9" ht="15" customHeight="1" thickBot="1">
      <c r="A35" s="34"/>
      <c r="B35" s="35"/>
      <c r="C35" s="35"/>
      <c r="D35" s="39"/>
      <c r="E35" s="39"/>
      <c r="F35" s="56" t="s">
        <v>161</v>
      </c>
      <c r="G35" s="55">
        <f>C34*1000*E34</f>
        <v>0</v>
      </c>
      <c r="H35" s="12"/>
      <c r="I35" s="9"/>
    </row>
    <row r="36" spans="1:7" ht="13.5">
      <c r="A36" s="1"/>
      <c r="B36" s="4"/>
      <c r="C36" s="4"/>
      <c r="D36" s="4"/>
      <c r="E36" s="4"/>
      <c r="F36" s="4"/>
      <c r="G36" s="5"/>
    </row>
  </sheetData>
  <sheetProtection formatCells="0"/>
  <protectedRanges>
    <protectedRange sqref="A3:A4 C6 D11:G31" name="治験管理経費"/>
  </protectedRanges>
  <mergeCells count="30">
    <mergeCell ref="E13:E15"/>
    <mergeCell ref="F13:F15"/>
    <mergeCell ref="G13:G15"/>
    <mergeCell ref="G20:G21"/>
    <mergeCell ref="E22:E23"/>
    <mergeCell ref="A20:A21"/>
    <mergeCell ref="C20:C21"/>
    <mergeCell ref="D20:D21"/>
    <mergeCell ref="G22:G23"/>
    <mergeCell ref="D22:D23"/>
    <mergeCell ref="F22:F23"/>
    <mergeCell ref="A13:A15"/>
    <mergeCell ref="B13:B15"/>
    <mergeCell ref="C13:C15"/>
    <mergeCell ref="D13:D15"/>
    <mergeCell ref="A32:F32"/>
    <mergeCell ref="D31:F31"/>
    <mergeCell ref="E20:E21"/>
    <mergeCell ref="F20:F21"/>
    <mergeCell ref="A22:A23"/>
    <mergeCell ref="C22:C23"/>
    <mergeCell ref="A1:G1"/>
    <mergeCell ref="A8:B10"/>
    <mergeCell ref="C8:C10"/>
    <mergeCell ref="D8:G8"/>
    <mergeCell ref="G9:G10"/>
    <mergeCell ref="A3:B3"/>
    <mergeCell ref="A4:B4"/>
    <mergeCell ref="C3:G3"/>
    <mergeCell ref="C4:G4"/>
  </mergeCells>
  <printOptions horizontalCentered="1"/>
  <pageMargins left="0.3937007874015748" right="0.3937007874015748" top="0.3937007874015748" bottom="0.3937007874015748" header="0.5118110236220472" footer="0.5118110236220472"/>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B4:D17"/>
  <sheetViews>
    <sheetView zoomScalePageLayoutView="0" workbookViewId="0" topLeftCell="A13">
      <selection activeCell="H16" sqref="H16"/>
    </sheetView>
  </sheetViews>
  <sheetFormatPr defaultColWidth="9.00390625" defaultRowHeight="13.5"/>
  <cols>
    <col min="2" max="2" width="3.625" style="0" customWidth="1"/>
    <col min="3" max="3" width="20.625" style="0" customWidth="1"/>
    <col min="4" max="4" width="50.625" style="0" customWidth="1"/>
  </cols>
  <sheetData>
    <row r="4" spans="2:4" ht="54.75" customHeight="1">
      <c r="B4" s="202" t="s">
        <v>238</v>
      </c>
      <c r="C4" s="203"/>
      <c r="D4" s="204"/>
    </row>
    <row r="5" spans="2:4" ht="67.5">
      <c r="B5" s="63" t="s">
        <v>179</v>
      </c>
      <c r="C5" s="62" t="s">
        <v>173</v>
      </c>
      <c r="D5" s="59" t="s">
        <v>216</v>
      </c>
    </row>
    <row r="6" spans="2:4" ht="54.75" customHeight="1">
      <c r="B6" s="64" t="s">
        <v>180</v>
      </c>
      <c r="C6" s="65" t="s">
        <v>166</v>
      </c>
      <c r="D6" s="59" t="s">
        <v>217</v>
      </c>
    </row>
    <row r="7" spans="2:4" ht="54.75" customHeight="1">
      <c r="B7" s="63" t="s">
        <v>181</v>
      </c>
      <c r="C7" s="65" t="s">
        <v>168</v>
      </c>
      <c r="D7" s="59" t="s">
        <v>240</v>
      </c>
    </row>
    <row r="8" spans="2:4" ht="54.75" customHeight="1">
      <c r="B8" s="63" t="s">
        <v>182</v>
      </c>
      <c r="C8" s="65" t="s">
        <v>167</v>
      </c>
      <c r="D8" s="59" t="s">
        <v>241</v>
      </c>
    </row>
    <row r="9" spans="2:4" ht="54.75" customHeight="1">
      <c r="B9" s="63" t="s">
        <v>183</v>
      </c>
      <c r="C9" s="62" t="s">
        <v>191</v>
      </c>
      <c r="D9" s="59" t="s">
        <v>242</v>
      </c>
    </row>
    <row r="10" spans="2:4" ht="54">
      <c r="B10" s="63" t="s">
        <v>184</v>
      </c>
      <c r="C10" s="62" t="s">
        <v>198</v>
      </c>
      <c r="D10" s="59" t="s">
        <v>293</v>
      </c>
    </row>
    <row r="11" spans="2:4" ht="54.75" customHeight="1">
      <c r="B11" s="63" t="s">
        <v>185</v>
      </c>
      <c r="C11" s="62" t="s">
        <v>193</v>
      </c>
      <c r="D11" s="59" t="s">
        <v>303</v>
      </c>
    </row>
    <row r="12" spans="2:4" ht="54.75" customHeight="1">
      <c r="B12" s="63" t="s">
        <v>186</v>
      </c>
      <c r="C12" s="62" t="s">
        <v>199</v>
      </c>
      <c r="D12" s="59" t="s">
        <v>218</v>
      </c>
    </row>
    <row r="13" spans="2:4" ht="54.75" customHeight="1">
      <c r="B13" s="63" t="s">
        <v>187</v>
      </c>
      <c r="C13" s="62" t="s">
        <v>192</v>
      </c>
      <c r="D13" s="59" t="s">
        <v>177</v>
      </c>
    </row>
    <row r="14" spans="2:4" ht="54.75" customHeight="1">
      <c r="B14" s="63" t="s">
        <v>188</v>
      </c>
      <c r="C14" s="62" t="s">
        <v>194</v>
      </c>
      <c r="D14" s="59" t="s">
        <v>178</v>
      </c>
    </row>
    <row r="15" spans="2:4" ht="54.75" customHeight="1">
      <c r="B15" s="63" t="s">
        <v>189</v>
      </c>
      <c r="C15" s="62" t="s">
        <v>195</v>
      </c>
      <c r="D15" s="66" t="s">
        <v>219</v>
      </c>
    </row>
    <row r="16" spans="2:4" ht="54.75" customHeight="1">
      <c r="B16" s="63" t="s">
        <v>190</v>
      </c>
      <c r="C16" s="62" t="s">
        <v>196</v>
      </c>
      <c r="D16" s="59" t="s">
        <v>220</v>
      </c>
    </row>
    <row r="17" spans="2:4" ht="54.75" customHeight="1">
      <c r="B17" s="63" t="s">
        <v>200</v>
      </c>
      <c r="C17" s="62" t="s">
        <v>197</v>
      </c>
      <c r="D17" s="59" t="s">
        <v>327</v>
      </c>
    </row>
  </sheetData>
  <sheetProtection/>
  <mergeCells count="1">
    <mergeCell ref="B4:D4"/>
  </mergeCells>
  <printOptions horizontalCentered="1"/>
  <pageMargins left="0.7086614173228347" right="0.7086614173228347" top="0.7874015748031497"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Nishioka</cp:lastModifiedBy>
  <cp:lastPrinted>2019-08-19T03:48:44Z</cp:lastPrinted>
  <dcterms:created xsi:type="dcterms:W3CDTF">2004-12-10T04:38:41Z</dcterms:created>
  <dcterms:modified xsi:type="dcterms:W3CDTF">2019-08-28T01:46:12Z</dcterms:modified>
  <cp:category/>
  <cp:version/>
  <cp:contentType/>
  <cp:contentStatus/>
</cp:coreProperties>
</file>